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achhaltigkeit\Programme\Klimaschule\2024\"/>
    </mc:Choice>
  </mc:AlternateContent>
  <bookViews>
    <workbookView xWindow="-96" yWindow="-96" windowWidth="20712" windowHeight="13272"/>
  </bookViews>
  <sheets>
    <sheet name="Planungsübersicht" sheetId="1" r:id="rId1"/>
    <sheet name="Chronologische Liste" sheetId="2" r:id="rId2"/>
    <sheet name="Energieverbräuche" sheetId="3" r:id="rId3"/>
    <sheet name="CO2-Schulbilanz" sheetId="4" r:id="rId4"/>
    <sheet name="Erfolge" sheetId="5" r:id="rId5"/>
    <sheet name="Bilanz_pro_h_pro_m²" sheetId="6" r:id="rId6"/>
    <sheet name="Anleitung" sheetId="7" r:id="rId7"/>
  </sheets>
  <definedNames>
    <definedName name="_xlnm._FilterDatabase" localSheetId="1" hidden="1">'Chronologische Liste'!$B$5:$H$298</definedName>
    <definedName name="_xlnm.Print_Area" localSheetId="3">'CO2-Schulbilanz'!$B$2:$R$27</definedName>
    <definedName name="_xlnm.Print_Area" localSheetId="2">Energieverbräuche!$B$2:$Q$22</definedName>
    <definedName name="_xlnm.Print_Area" localSheetId="0">Planungsübersicht!$B$2:$Z$293</definedName>
    <definedName name="Z_A6AA0E88_0E45_4814_B902_F1105CB400F0_.wvu.Cols" localSheetId="5" hidden="1">Bilanz_pro_h_pro_m²!$S:$S</definedName>
    <definedName name="Z_A6AA0E88_0E45_4814_B902_F1105CB400F0_.wvu.Cols" localSheetId="0" hidden="1">Planungsübersicht!$A:$A</definedName>
    <definedName name="Z_A6AA0E88_0E45_4814_B902_F1105CB400F0_.wvu.FilterData" localSheetId="1" hidden="1">'Chronologische Liste'!$B$5:$H$95</definedName>
    <definedName name="Z_A6AA0E88_0E45_4814_B902_F1105CB400F0_.wvu.PrintArea" localSheetId="3" hidden="1">'CO2-Schulbilanz'!$B$2:$R$27</definedName>
    <definedName name="Z_A6AA0E88_0E45_4814_B902_F1105CB400F0_.wvu.PrintArea" localSheetId="2" hidden="1">Energieverbräuche!$B$2:$Q$22</definedName>
    <definedName name="Z_A6AA0E88_0E45_4814_B902_F1105CB400F0_.wvu.PrintArea" localSheetId="0" hidden="1">Planungsübersicht!$B$2:$K$273</definedName>
    <definedName name="Z_A6AA0E88_0E45_4814_B902_F1105CB400F0_.wvu.Rows" localSheetId="5" hidden="1">Bilanz_pro_h_pro_m²!$30:$31,Bilanz_pro_h_pro_m²!$33:$43,Bilanz_pro_h_pro_m²!$45:$47,Bilanz_pro_h_pro_m²!$49:$49</definedName>
    <definedName name="Z_A6AA0E88_0E45_4814_B902_F1105CB400F0_.wvu.Rows" localSheetId="3" hidden="1">'CO2-Schulbilanz'!$15:$15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6" l="1"/>
  <c r="G48" i="6" s="1"/>
  <c r="H48" i="6" s="1"/>
  <c r="I48" i="6" s="1"/>
  <c r="J48" i="6" s="1"/>
  <c r="K48" i="6" s="1"/>
  <c r="L48" i="6" s="1"/>
  <c r="M48" i="6" s="1"/>
  <c r="N48" i="6" s="1"/>
  <c r="O48" i="6" s="1"/>
  <c r="P48" i="6" s="1"/>
  <c r="Q48" i="6" s="1"/>
  <c r="R48" i="6" s="1"/>
  <c r="S48" i="6" s="1"/>
  <c r="T48" i="6" s="1"/>
  <c r="U48" i="6" s="1"/>
  <c r="V48" i="6" s="1"/>
  <c r="W48" i="6" s="1"/>
  <c r="X48" i="6" s="1"/>
  <c r="Y48" i="6" s="1"/>
  <c r="Z48" i="6" s="1"/>
  <c r="AA48" i="6" s="1"/>
  <c r="AB48" i="6" s="1"/>
  <c r="AC48" i="6" s="1"/>
  <c r="AD48" i="6" s="1"/>
  <c r="AE48" i="6" s="1"/>
  <c r="AF48" i="6" s="1"/>
  <c r="AG48" i="6" s="1"/>
  <c r="AH48" i="6" s="1"/>
  <c r="AI48" i="6" s="1"/>
  <c r="AJ48" i="6" s="1"/>
  <c r="AK48" i="6" s="1"/>
  <c r="AL48" i="6" s="1"/>
  <c r="AM48" i="6" s="1"/>
  <c r="AN48" i="6" s="1"/>
  <c r="AO48" i="6" s="1"/>
  <c r="AP48" i="6" s="1"/>
  <c r="AQ48" i="6" s="1"/>
  <c r="AR48" i="6" s="1"/>
  <c r="AS48" i="6" s="1"/>
  <c r="AT48" i="6" s="1"/>
  <c r="AU48" i="6" s="1"/>
  <c r="E48" i="6"/>
  <c r="D44" i="6"/>
  <c r="E43" i="6"/>
  <c r="F43" i="6" s="1"/>
  <c r="E35" i="6"/>
  <c r="D35" i="6"/>
  <c r="E3" i="5"/>
  <c r="G30" i="4"/>
  <c r="H30" i="4" s="1"/>
  <c r="F30" i="4"/>
  <c r="E30" i="4"/>
  <c r="F29" i="4"/>
  <c r="G29" i="4" s="1"/>
  <c r="E29" i="4"/>
  <c r="K28" i="4"/>
  <c r="L28" i="4" s="1"/>
  <c r="M28" i="4" s="1"/>
  <c r="N28" i="4" s="1"/>
  <c r="O28" i="4" s="1"/>
  <c r="P28" i="4" s="1"/>
  <c r="Q28" i="4" s="1"/>
  <c r="R28" i="4" s="1"/>
  <c r="S28" i="4" s="1"/>
  <c r="T28" i="4" s="1"/>
  <c r="U28" i="4" s="1"/>
  <c r="V28" i="4" s="1"/>
  <c r="W28" i="4" s="1"/>
  <c r="X28" i="4" s="1"/>
  <c r="Y28" i="4" s="1"/>
  <c r="Z28" i="4" s="1"/>
  <c r="AA28" i="4" s="1"/>
  <c r="AB28" i="4" s="1"/>
  <c r="AC28" i="4" s="1"/>
  <c r="AD28" i="4" s="1"/>
  <c r="AE28" i="4" s="1"/>
  <c r="AF28" i="4" s="1"/>
  <c r="AG28" i="4" s="1"/>
  <c r="AH28" i="4" s="1"/>
  <c r="AI28" i="4" s="1"/>
  <c r="AJ28" i="4" s="1"/>
  <c r="AK28" i="4" s="1"/>
  <c r="AL28" i="4" s="1"/>
  <c r="AM28" i="4" s="1"/>
  <c r="AN28" i="4" s="1"/>
  <c r="AO28" i="4" s="1"/>
  <c r="AP28" i="4" s="1"/>
  <c r="AQ28" i="4" s="1"/>
  <c r="AR28" i="4" s="1"/>
  <c r="AS28" i="4" s="1"/>
  <c r="AT28" i="4" s="1"/>
  <c r="AU28" i="4" s="1"/>
  <c r="AV28" i="4" s="1"/>
  <c r="J28" i="4"/>
  <c r="I28" i="4"/>
  <c r="E28" i="4"/>
  <c r="F28" i="4" s="1"/>
  <c r="G28" i="4" s="1"/>
  <c r="F24" i="4"/>
  <c r="E24" i="4"/>
  <c r="F22" i="4"/>
  <c r="D21" i="4"/>
  <c r="D20" i="4"/>
  <c r="G19" i="4"/>
  <c r="F18" i="4"/>
  <c r="E18" i="4"/>
  <c r="E2" i="4"/>
  <c r="AU27" i="3"/>
  <c r="AV23" i="4" s="1"/>
  <c r="AT27" i="3"/>
  <c r="AU23" i="4" s="1"/>
  <c r="AS27" i="3"/>
  <c r="AT23" i="4" s="1"/>
  <c r="AR27" i="3"/>
  <c r="AS23" i="4" s="1"/>
  <c r="AQ27" i="3"/>
  <c r="AR23" i="4" s="1"/>
  <c r="AP27" i="3"/>
  <c r="AQ23" i="4" s="1"/>
  <c r="AO27" i="3"/>
  <c r="AP23" i="4" s="1"/>
  <c r="AN27" i="3"/>
  <c r="AO23" i="4" s="1"/>
  <c r="AM27" i="3"/>
  <c r="AN23" i="4" s="1"/>
  <c r="AL27" i="3"/>
  <c r="AM23" i="4" s="1"/>
  <c r="AK27" i="3"/>
  <c r="AL23" i="4" s="1"/>
  <c r="AJ27" i="3"/>
  <c r="AK23" i="4" s="1"/>
  <c r="AI27" i="3"/>
  <c r="AJ23" i="4" s="1"/>
  <c r="AH27" i="3"/>
  <c r="AI23" i="4" s="1"/>
  <c r="AG27" i="3"/>
  <c r="AH23" i="4" s="1"/>
  <c r="AF27" i="3"/>
  <c r="AG23" i="4" s="1"/>
  <c r="AE27" i="3"/>
  <c r="AF23" i="4" s="1"/>
  <c r="AD27" i="3"/>
  <c r="AE23" i="4" s="1"/>
  <c r="AC27" i="3"/>
  <c r="AD23" i="4" s="1"/>
  <c r="AB27" i="3"/>
  <c r="AC23" i="4" s="1"/>
  <c r="AA27" i="3"/>
  <c r="AB23" i="4" s="1"/>
  <c r="Z27" i="3"/>
  <c r="AA23" i="4" s="1"/>
  <c r="Y27" i="3"/>
  <c r="Z23" i="4" s="1"/>
  <c r="X27" i="3"/>
  <c r="Y23" i="4" s="1"/>
  <c r="W27" i="3"/>
  <c r="X23" i="4" s="1"/>
  <c r="V27" i="3"/>
  <c r="W23" i="4" s="1"/>
  <c r="U27" i="3"/>
  <c r="V23" i="4" s="1"/>
  <c r="T27" i="3"/>
  <c r="U23" i="4" s="1"/>
  <c r="S27" i="3"/>
  <c r="T23" i="4" s="1"/>
  <c r="R27" i="3"/>
  <c r="S23" i="4" s="1"/>
  <c r="Q27" i="3"/>
  <c r="R23" i="4" s="1"/>
  <c r="P27" i="3"/>
  <c r="Q23" i="4" s="1"/>
  <c r="O27" i="3"/>
  <c r="P23" i="4" s="1"/>
  <c r="N27" i="3"/>
  <c r="O23" i="4" s="1"/>
  <c r="M27" i="3"/>
  <c r="N23" i="4" s="1"/>
  <c r="L27" i="3"/>
  <c r="M23" i="4" s="1"/>
  <c r="K27" i="3"/>
  <c r="L23" i="4" s="1"/>
  <c r="J27" i="3"/>
  <c r="K23" i="4" s="1"/>
  <c r="I27" i="3"/>
  <c r="J23" i="4" s="1"/>
  <c r="H27" i="3"/>
  <c r="I23" i="4" s="1"/>
  <c r="G27" i="3"/>
  <c r="H23" i="4" s="1"/>
  <c r="F27" i="3"/>
  <c r="G23" i="4" s="1"/>
  <c r="E27" i="3"/>
  <c r="F23" i="4" s="1"/>
  <c r="D27" i="3"/>
  <c r="E23" i="4" s="1"/>
  <c r="AU22" i="3"/>
  <c r="AV20" i="4" s="1"/>
  <c r="AT22" i="3"/>
  <c r="AU20" i="4" s="1"/>
  <c r="AS22" i="3"/>
  <c r="AT20" i="4" s="1"/>
  <c r="AR22" i="3"/>
  <c r="AS20" i="4" s="1"/>
  <c r="AQ22" i="3"/>
  <c r="AR20" i="4" s="1"/>
  <c r="AP22" i="3"/>
  <c r="AQ20" i="4" s="1"/>
  <c r="AO22" i="3"/>
  <c r="AP20" i="4" s="1"/>
  <c r="AN22" i="3"/>
  <c r="AO20" i="4" s="1"/>
  <c r="AM22" i="3"/>
  <c r="AN20" i="4" s="1"/>
  <c r="AL22" i="3"/>
  <c r="AM20" i="4" s="1"/>
  <c r="AK22" i="3"/>
  <c r="AL20" i="4" s="1"/>
  <c r="AJ22" i="3"/>
  <c r="AK20" i="4" s="1"/>
  <c r="AI22" i="3"/>
  <c r="AJ20" i="4" s="1"/>
  <c r="AH22" i="3"/>
  <c r="AI20" i="4" s="1"/>
  <c r="AG22" i="3"/>
  <c r="AH20" i="4" s="1"/>
  <c r="AF22" i="3"/>
  <c r="AG20" i="4" s="1"/>
  <c r="AE22" i="3"/>
  <c r="AF20" i="4" s="1"/>
  <c r="AD22" i="3"/>
  <c r="AE20" i="4" s="1"/>
  <c r="AC22" i="3"/>
  <c r="AD20" i="4" s="1"/>
  <c r="AB22" i="3"/>
  <c r="AC20" i="4" s="1"/>
  <c r="AA22" i="3"/>
  <c r="AB20" i="4" s="1"/>
  <c r="Z22" i="3"/>
  <c r="AA20" i="4" s="1"/>
  <c r="Y22" i="3"/>
  <c r="Z20" i="4" s="1"/>
  <c r="X22" i="3"/>
  <c r="Y20" i="4" s="1"/>
  <c r="W22" i="3"/>
  <c r="X20" i="4" s="1"/>
  <c r="V22" i="3"/>
  <c r="W20" i="4" s="1"/>
  <c r="U22" i="3"/>
  <c r="V20" i="4" s="1"/>
  <c r="T22" i="3"/>
  <c r="U20" i="4" s="1"/>
  <c r="S22" i="3"/>
  <c r="T20" i="4" s="1"/>
  <c r="R22" i="3"/>
  <c r="S20" i="4" s="1"/>
  <c r="Q22" i="3"/>
  <c r="R20" i="4" s="1"/>
  <c r="P22" i="3"/>
  <c r="Q20" i="4" s="1"/>
  <c r="O22" i="3"/>
  <c r="P20" i="4" s="1"/>
  <c r="N22" i="3"/>
  <c r="O20" i="4" s="1"/>
  <c r="M22" i="3"/>
  <c r="N20" i="4" s="1"/>
  <c r="L22" i="3"/>
  <c r="M20" i="4" s="1"/>
  <c r="K22" i="3"/>
  <c r="L20" i="4" s="1"/>
  <c r="J22" i="3"/>
  <c r="K20" i="4" s="1"/>
  <c r="I22" i="3"/>
  <c r="J20" i="4" s="1"/>
  <c r="H22" i="3"/>
  <c r="I20" i="4" s="1"/>
  <c r="G22" i="3"/>
  <c r="H20" i="4" s="1"/>
  <c r="F22" i="3"/>
  <c r="G20" i="4" s="1"/>
  <c r="E22" i="3"/>
  <c r="F20" i="4" s="1"/>
  <c r="D22" i="3"/>
  <c r="E20" i="4" s="1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5" i="3"/>
  <c r="D15" i="3"/>
  <c r="E14" i="3"/>
  <c r="F19" i="4" s="1"/>
  <c r="D14" i="3"/>
  <c r="E19" i="4" s="1"/>
  <c r="AU8" i="3"/>
  <c r="AV17" i="4" s="1"/>
  <c r="AT8" i="3"/>
  <c r="AU17" i="4" s="1"/>
  <c r="AS8" i="3"/>
  <c r="AT17" i="4" s="1"/>
  <c r="AR8" i="3"/>
  <c r="AS17" i="4" s="1"/>
  <c r="AQ8" i="3"/>
  <c r="AR17" i="4" s="1"/>
  <c r="AQ42" i="6" s="1"/>
  <c r="AP8" i="3"/>
  <c r="AQ17" i="4" s="1"/>
  <c r="AO8" i="3"/>
  <c r="AP17" i="4" s="1"/>
  <c r="AN8" i="3"/>
  <c r="AO17" i="4" s="1"/>
  <c r="AM8" i="3"/>
  <c r="AN17" i="4" s="1"/>
  <c r="AM42" i="6" s="1"/>
  <c r="AL8" i="3"/>
  <c r="AM17" i="4" s="1"/>
  <c r="AK8" i="3"/>
  <c r="AL17" i="4" s="1"/>
  <c r="AJ8" i="3"/>
  <c r="AK17" i="4" s="1"/>
  <c r="AI8" i="3"/>
  <c r="AJ17" i="4" s="1"/>
  <c r="AI42" i="6" s="1"/>
  <c r="AH8" i="3"/>
  <c r="AI17" i="4" s="1"/>
  <c r="AG8" i="3"/>
  <c r="AH17" i="4" s="1"/>
  <c r="AF8" i="3"/>
  <c r="AG17" i="4" s="1"/>
  <c r="AE8" i="3"/>
  <c r="AF17" i="4" s="1"/>
  <c r="AE42" i="6" s="1"/>
  <c r="AD8" i="3"/>
  <c r="AE17" i="4" s="1"/>
  <c r="AC8" i="3"/>
  <c r="AD17" i="4" s="1"/>
  <c r="AB8" i="3"/>
  <c r="AC17" i="4" s="1"/>
  <c r="AA8" i="3"/>
  <c r="AB17" i="4" s="1"/>
  <c r="AA42" i="6" s="1"/>
  <c r="Z8" i="3"/>
  <c r="AA17" i="4" s="1"/>
  <c r="Y8" i="3"/>
  <c r="Z17" i="4" s="1"/>
  <c r="X8" i="3"/>
  <c r="Y17" i="4" s="1"/>
  <c r="W8" i="3"/>
  <c r="X17" i="4" s="1"/>
  <c r="W42" i="6" s="1"/>
  <c r="V8" i="3"/>
  <c r="W17" i="4" s="1"/>
  <c r="U8" i="3"/>
  <c r="V17" i="4" s="1"/>
  <c r="T8" i="3"/>
  <c r="U17" i="4" s="1"/>
  <c r="S8" i="3"/>
  <c r="T17" i="4" s="1"/>
  <c r="S42" i="6" s="1"/>
  <c r="R8" i="3"/>
  <c r="S17" i="4" s="1"/>
  <c r="Q8" i="3"/>
  <c r="R17" i="4" s="1"/>
  <c r="P8" i="3"/>
  <c r="Q17" i="4" s="1"/>
  <c r="O8" i="3"/>
  <c r="P17" i="4" s="1"/>
  <c r="O42" i="6" s="1"/>
  <c r="N8" i="3"/>
  <c r="O17" i="4" s="1"/>
  <c r="M8" i="3"/>
  <c r="N17" i="4" s="1"/>
  <c r="L8" i="3"/>
  <c r="M17" i="4" s="1"/>
  <c r="K8" i="3"/>
  <c r="L17" i="4" s="1"/>
  <c r="K42" i="6" s="1"/>
  <c r="J8" i="3"/>
  <c r="K17" i="4" s="1"/>
  <c r="I8" i="3"/>
  <c r="J17" i="4" s="1"/>
  <c r="H8" i="3"/>
  <c r="I17" i="4" s="1"/>
  <c r="G8" i="3"/>
  <c r="H17" i="4" s="1"/>
  <c r="G42" i="6" s="1"/>
  <c r="F8" i="3"/>
  <c r="G17" i="4" s="1"/>
  <c r="E6" i="3"/>
  <c r="D6" i="3"/>
  <c r="E5" i="3"/>
  <c r="E8" i="3" s="1"/>
  <c r="F17" i="4" s="1"/>
  <c r="D5" i="3"/>
  <c r="D8" i="3" s="1"/>
  <c r="E17" i="4" s="1"/>
  <c r="H298" i="2"/>
  <c r="G298" i="2"/>
  <c r="F298" i="2"/>
  <c r="E298" i="2"/>
  <c r="D298" i="2"/>
  <c r="C298" i="2"/>
  <c r="B298" i="2"/>
  <c r="H297" i="2"/>
  <c r="G297" i="2"/>
  <c r="F297" i="2"/>
  <c r="E297" i="2"/>
  <c r="D297" i="2"/>
  <c r="C297" i="2"/>
  <c r="B297" i="2"/>
  <c r="H296" i="2"/>
  <c r="G296" i="2"/>
  <c r="F296" i="2"/>
  <c r="E296" i="2"/>
  <c r="D296" i="2"/>
  <c r="C296" i="2"/>
  <c r="B296" i="2"/>
  <c r="H295" i="2"/>
  <c r="G295" i="2"/>
  <c r="F295" i="2"/>
  <c r="E295" i="2"/>
  <c r="D295" i="2"/>
  <c r="C295" i="2"/>
  <c r="B295" i="2"/>
  <c r="H294" i="2"/>
  <c r="G294" i="2"/>
  <c r="F294" i="2"/>
  <c r="E294" i="2"/>
  <c r="D294" i="2"/>
  <c r="C294" i="2"/>
  <c r="B294" i="2"/>
  <c r="H293" i="2"/>
  <c r="G293" i="2"/>
  <c r="F293" i="2"/>
  <c r="E293" i="2"/>
  <c r="D293" i="2"/>
  <c r="C293" i="2"/>
  <c r="B293" i="2"/>
  <c r="H292" i="2"/>
  <c r="G292" i="2"/>
  <c r="F292" i="2"/>
  <c r="E292" i="2"/>
  <c r="D292" i="2"/>
  <c r="C292" i="2"/>
  <c r="B292" i="2"/>
  <c r="H291" i="2"/>
  <c r="G291" i="2"/>
  <c r="F291" i="2"/>
  <c r="E291" i="2"/>
  <c r="D291" i="2"/>
  <c r="C291" i="2"/>
  <c r="B291" i="2"/>
  <c r="H290" i="2"/>
  <c r="G290" i="2"/>
  <c r="F290" i="2"/>
  <c r="E290" i="2"/>
  <c r="D290" i="2"/>
  <c r="C290" i="2"/>
  <c r="B290" i="2"/>
  <c r="H289" i="2"/>
  <c r="G289" i="2"/>
  <c r="F289" i="2"/>
  <c r="E289" i="2"/>
  <c r="D289" i="2"/>
  <c r="C289" i="2"/>
  <c r="B289" i="2"/>
  <c r="H288" i="2"/>
  <c r="G288" i="2"/>
  <c r="F288" i="2"/>
  <c r="E288" i="2"/>
  <c r="D288" i="2"/>
  <c r="C288" i="2"/>
  <c r="B288" i="2"/>
  <c r="H287" i="2"/>
  <c r="G287" i="2"/>
  <c r="F287" i="2"/>
  <c r="E287" i="2"/>
  <c r="D287" i="2"/>
  <c r="C287" i="2"/>
  <c r="B287" i="2"/>
  <c r="H286" i="2"/>
  <c r="G286" i="2"/>
  <c r="F286" i="2"/>
  <c r="E286" i="2"/>
  <c r="D286" i="2"/>
  <c r="C286" i="2"/>
  <c r="B286" i="2"/>
  <c r="H285" i="2"/>
  <c r="G285" i="2"/>
  <c r="F285" i="2"/>
  <c r="E285" i="2"/>
  <c r="D285" i="2"/>
  <c r="C285" i="2"/>
  <c r="B285" i="2"/>
  <c r="H284" i="2"/>
  <c r="G284" i="2"/>
  <c r="F284" i="2"/>
  <c r="E284" i="2"/>
  <c r="D284" i="2"/>
  <c r="C284" i="2"/>
  <c r="B284" i="2"/>
  <c r="H283" i="2"/>
  <c r="G283" i="2"/>
  <c r="F283" i="2"/>
  <c r="E283" i="2"/>
  <c r="D283" i="2"/>
  <c r="C283" i="2"/>
  <c r="B283" i="2"/>
  <c r="H282" i="2"/>
  <c r="G282" i="2"/>
  <c r="F282" i="2"/>
  <c r="E282" i="2"/>
  <c r="D282" i="2"/>
  <c r="C282" i="2"/>
  <c r="B282" i="2"/>
  <c r="H281" i="2"/>
  <c r="G281" i="2"/>
  <c r="F281" i="2"/>
  <c r="E281" i="2"/>
  <c r="D281" i="2"/>
  <c r="C281" i="2"/>
  <c r="B281" i="2"/>
  <c r="H280" i="2"/>
  <c r="G280" i="2"/>
  <c r="F280" i="2"/>
  <c r="E280" i="2"/>
  <c r="D280" i="2"/>
  <c r="C280" i="2"/>
  <c r="B280" i="2"/>
  <c r="H279" i="2"/>
  <c r="G279" i="2"/>
  <c r="F279" i="2"/>
  <c r="E279" i="2"/>
  <c r="D279" i="2"/>
  <c r="C279" i="2"/>
  <c r="B279" i="2"/>
  <c r="H278" i="2"/>
  <c r="G278" i="2"/>
  <c r="F278" i="2"/>
  <c r="E278" i="2"/>
  <c r="D278" i="2"/>
  <c r="C278" i="2"/>
  <c r="B278" i="2"/>
  <c r="H277" i="2"/>
  <c r="G277" i="2"/>
  <c r="F277" i="2"/>
  <c r="E277" i="2"/>
  <c r="D277" i="2"/>
  <c r="C277" i="2"/>
  <c r="B277" i="2"/>
  <c r="H276" i="2"/>
  <c r="G276" i="2"/>
  <c r="F276" i="2"/>
  <c r="E276" i="2"/>
  <c r="D276" i="2"/>
  <c r="C276" i="2"/>
  <c r="B276" i="2"/>
  <c r="H275" i="2"/>
  <c r="G275" i="2"/>
  <c r="F275" i="2"/>
  <c r="E275" i="2"/>
  <c r="D275" i="2"/>
  <c r="C275" i="2"/>
  <c r="B275" i="2"/>
  <c r="H274" i="2"/>
  <c r="G274" i="2"/>
  <c r="F274" i="2"/>
  <c r="E274" i="2"/>
  <c r="D274" i="2"/>
  <c r="C274" i="2"/>
  <c r="B274" i="2"/>
  <c r="H273" i="2"/>
  <c r="G273" i="2"/>
  <c r="F273" i="2"/>
  <c r="E273" i="2"/>
  <c r="D273" i="2"/>
  <c r="C273" i="2"/>
  <c r="B273" i="2"/>
  <c r="H272" i="2"/>
  <c r="G272" i="2"/>
  <c r="F272" i="2"/>
  <c r="E272" i="2"/>
  <c r="D272" i="2"/>
  <c r="C272" i="2"/>
  <c r="B272" i="2"/>
  <c r="H271" i="2"/>
  <c r="G271" i="2"/>
  <c r="F271" i="2"/>
  <c r="E271" i="2"/>
  <c r="D271" i="2"/>
  <c r="C271" i="2"/>
  <c r="B271" i="2"/>
  <c r="H270" i="2"/>
  <c r="G270" i="2"/>
  <c r="F270" i="2"/>
  <c r="E270" i="2"/>
  <c r="D270" i="2"/>
  <c r="C270" i="2"/>
  <c r="B270" i="2"/>
  <c r="H269" i="2"/>
  <c r="G269" i="2"/>
  <c r="F269" i="2"/>
  <c r="E269" i="2"/>
  <c r="D269" i="2"/>
  <c r="C269" i="2"/>
  <c r="B269" i="2"/>
  <c r="H268" i="2"/>
  <c r="G268" i="2"/>
  <c r="F268" i="2"/>
  <c r="E268" i="2"/>
  <c r="D268" i="2"/>
  <c r="C268" i="2"/>
  <c r="B268" i="2"/>
  <c r="H267" i="2"/>
  <c r="G267" i="2"/>
  <c r="F267" i="2"/>
  <c r="E267" i="2"/>
  <c r="D267" i="2"/>
  <c r="C267" i="2"/>
  <c r="B267" i="2"/>
  <c r="H266" i="2"/>
  <c r="G266" i="2"/>
  <c r="F266" i="2"/>
  <c r="E266" i="2"/>
  <c r="D266" i="2"/>
  <c r="C266" i="2"/>
  <c r="B266" i="2"/>
  <c r="H265" i="2"/>
  <c r="G265" i="2"/>
  <c r="F265" i="2"/>
  <c r="E265" i="2"/>
  <c r="D265" i="2"/>
  <c r="C265" i="2"/>
  <c r="B265" i="2"/>
  <c r="H264" i="2"/>
  <c r="G264" i="2"/>
  <c r="F264" i="2"/>
  <c r="E264" i="2"/>
  <c r="D264" i="2"/>
  <c r="C264" i="2"/>
  <c r="B264" i="2"/>
  <c r="H263" i="2"/>
  <c r="G263" i="2"/>
  <c r="F263" i="2"/>
  <c r="E263" i="2"/>
  <c r="D263" i="2"/>
  <c r="C263" i="2"/>
  <c r="B263" i="2"/>
  <c r="H262" i="2"/>
  <c r="G262" i="2"/>
  <c r="F262" i="2"/>
  <c r="E262" i="2"/>
  <c r="D262" i="2"/>
  <c r="C262" i="2"/>
  <c r="B262" i="2"/>
  <c r="H261" i="2"/>
  <c r="G261" i="2"/>
  <c r="F261" i="2"/>
  <c r="E261" i="2"/>
  <c r="D261" i="2"/>
  <c r="C261" i="2"/>
  <c r="B261" i="2"/>
  <c r="H260" i="2"/>
  <c r="G260" i="2"/>
  <c r="F260" i="2"/>
  <c r="E260" i="2"/>
  <c r="D260" i="2"/>
  <c r="C260" i="2"/>
  <c r="B260" i="2"/>
  <c r="H259" i="2"/>
  <c r="G259" i="2"/>
  <c r="F259" i="2"/>
  <c r="E259" i="2"/>
  <c r="D259" i="2"/>
  <c r="C259" i="2"/>
  <c r="B259" i="2"/>
  <c r="H258" i="2"/>
  <c r="G258" i="2"/>
  <c r="F258" i="2"/>
  <c r="E258" i="2"/>
  <c r="D258" i="2"/>
  <c r="C258" i="2"/>
  <c r="B258" i="2"/>
  <c r="H257" i="2"/>
  <c r="G257" i="2"/>
  <c r="F257" i="2"/>
  <c r="E257" i="2"/>
  <c r="D257" i="2"/>
  <c r="C257" i="2"/>
  <c r="B257" i="2"/>
  <c r="H256" i="2"/>
  <c r="G256" i="2"/>
  <c r="F256" i="2"/>
  <c r="E256" i="2"/>
  <c r="D256" i="2"/>
  <c r="C256" i="2"/>
  <c r="B256" i="2"/>
  <c r="H255" i="2"/>
  <c r="G255" i="2"/>
  <c r="F255" i="2"/>
  <c r="E255" i="2"/>
  <c r="D255" i="2"/>
  <c r="C255" i="2"/>
  <c r="B255" i="2"/>
  <c r="H254" i="2"/>
  <c r="G254" i="2"/>
  <c r="F254" i="2"/>
  <c r="E254" i="2"/>
  <c r="D254" i="2"/>
  <c r="C254" i="2"/>
  <c r="B254" i="2"/>
  <c r="H253" i="2"/>
  <c r="G253" i="2"/>
  <c r="F253" i="2"/>
  <c r="E253" i="2"/>
  <c r="D253" i="2"/>
  <c r="C253" i="2"/>
  <c r="B253" i="2"/>
  <c r="H252" i="2"/>
  <c r="G252" i="2"/>
  <c r="F252" i="2"/>
  <c r="E252" i="2"/>
  <c r="D252" i="2"/>
  <c r="C252" i="2"/>
  <c r="B252" i="2"/>
  <c r="H251" i="2"/>
  <c r="G251" i="2"/>
  <c r="F251" i="2"/>
  <c r="E251" i="2"/>
  <c r="D251" i="2"/>
  <c r="C251" i="2"/>
  <c r="B251" i="2"/>
  <c r="H250" i="2"/>
  <c r="G250" i="2"/>
  <c r="F250" i="2"/>
  <c r="E250" i="2"/>
  <c r="D250" i="2"/>
  <c r="C250" i="2"/>
  <c r="B250" i="2"/>
  <c r="H249" i="2"/>
  <c r="G249" i="2"/>
  <c r="F249" i="2"/>
  <c r="E249" i="2"/>
  <c r="D249" i="2"/>
  <c r="C249" i="2"/>
  <c r="B249" i="2"/>
  <c r="H248" i="2"/>
  <c r="G248" i="2"/>
  <c r="F248" i="2"/>
  <c r="E248" i="2"/>
  <c r="D248" i="2"/>
  <c r="C248" i="2"/>
  <c r="B248" i="2"/>
  <c r="H247" i="2"/>
  <c r="G247" i="2"/>
  <c r="F247" i="2"/>
  <c r="E247" i="2"/>
  <c r="D247" i="2"/>
  <c r="C247" i="2"/>
  <c r="B247" i="2"/>
  <c r="H246" i="2"/>
  <c r="G246" i="2"/>
  <c r="F246" i="2"/>
  <c r="E246" i="2"/>
  <c r="D246" i="2"/>
  <c r="C246" i="2"/>
  <c r="B246" i="2"/>
  <c r="H245" i="2"/>
  <c r="G245" i="2"/>
  <c r="F245" i="2"/>
  <c r="E245" i="2"/>
  <c r="D245" i="2"/>
  <c r="C245" i="2"/>
  <c r="B245" i="2"/>
  <c r="H244" i="2"/>
  <c r="G244" i="2"/>
  <c r="F244" i="2"/>
  <c r="E244" i="2"/>
  <c r="D244" i="2"/>
  <c r="C244" i="2"/>
  <c r="B244" i="2"/>
  <c r="H243" i="2"/>
  <c r="G243" i="2"/>
  <c r="F243" i="2"/>
  <c r="E243" i="2"/>
  <c r="D243" i="2"/>
  <c r="C243" i="2"/>
  <c r="B243" i="2"/>
  <c r="H242" i="2"/>
  <c r="G242" i="2"/>
  <c r="F242" i="2"/>
  <c r="E242" i="2"/>
  <c r="D242" i="2"/>
  <c r="C242" i="2"/>
  <c r="B242" i="2"/>
  <c r="H241" i="2"/>
  <c r="G241" i="2"/>
  <c r="F241" i="2"/>
  <c r="E241" i="2"/>
  <c r="D241" i="2"/>
  <c r="C241" i="2"/>
  <c r="B241" i="2"/>
  <c r="H240" i="2"/>
  <c r="G240" i="2"/>
  <c r="F240" i="2"/>
  <c r="E240" i="2"/>
  <c r="D240" i="2"/>
  <c r="C240" i="2"/>
  <c r="B240" i="2"/>
  <c r="H239" i="2"/>
  <c r="G239" i="2"/>
  <c r="F239" i="2"/>
  <c r="E239" i="2"/>
  <c r="D239" i="2"/>
  <c r="C239" i="2"/>
  <c r="B239" i="2"/>
  <c r="H238" i="2"/>
  <c r="G238" i="2"/>
  <c r="F238" i="2"/>
  <c r="E238" i="2"/>
  <c r="D238" i="2"/>
  <c r="C238" i="2"/>
  <c r="B238" i="2"/>
  <c r="H237" i="2"/>
  <c r="G237" i="2"/>
  <c r="F237" i="2"/>
  <c r="E237" i="2"/>
  <c r="D237" i="2"/>
  <c r="C237" i="2"/>
  <c r="B237" i="2"/>
  <c r="H236" i="2"/>
  <c r="G236" i="2"/>
  <c r="F236" i="2"/>
  <c r="E236" i="2"/>
  <c r="D236" i="2"/>
  <c r="C236" i="2"/>
  <c r="B236" i="2"/>
  <c r="H235" i="2"/>
  <c r="G235" i="2"/>
  <c r="F235" i="2"/>
  <c r="E235" i="2"/>
  <c r="D235" i="2"/>
  <c r="C235" i="2"/>
  <c r="B235" i="2"/>
  <c r="H234" i="2"/>
  <c r="G234" i="2"/>
  <c r="F234" i="2"/>
  <c r="E234" i="2"/>
  <c r="D234" i="2"/>
  <c r="C234" i="2"/>
  <c r="B234" i="2"/>
  <c r="H233" i="2"/>
  <c r="G233" i="2"/>
  <c r="F233" i="2"/>
  <c r="E233" i="2"/>
  <c r="D233" i="2"/>
  <c r="C233" i="2"/>
  <c r="B233" i="2"/>
  <c r="H232" i="2"/>
  <c r="G232" i="2"/>
  <c r="F232" i="2"/>
  <c r="E232" i="2"/>
  <c r="D232" i="2"/>
  <c r="C232" i="2"/>
  <c r="B232" i="2"/>
  <c r="H231" i="2"/>
  <c r="G231" i="2"/>
  <c r="F231" i="2"/>
  <c r="E231" i="2"/>
  <c r="D231" i="2"/>
  <c r="C231" i="2"/>
  <c r="B231" i="2"/>
  <c r="H230" i="2"/>
  <c r="G230" i="2"/>
  <c r="F230" i="2"/>
  <c r="E230" i="2"/>
  <c r="D230" i="2"/>
  <c r="C230" i="2"/>
  <c r="B230" i="2"/>
  <c r="H229" i="2"/>
  <c r="G229" i="2"/>
  <c r="F229" i="2"/>
  <c r="E229" i="2"/>
  <c r="D229" i="2"/>
  <c r="C229" i="2"/>
  <c r="B229" i="2"/>
  <c r="H228" i="2"/>
  <c r="G228" i="2"/>
  <c r="F228" i="2"/>
  <c r="E228" i="2"/>
  <c r="D228" i="2"/>
  <c r="C228" i="2"/>
  <c r="B228" i="2"/>
  <c r="H227" i="2"/>
  <c r="G227" i="2"/>
  <c r="F227" i="2"/>
  <c r="E227" i="2"/>
  <c r="D227" i="2"/>
  <c r="C227" i="2"/>
  <c r="B227" i="2"/>
  <c r="H226" i="2"/>
  <c r="G226" i="2"/>
  <c r="F226" i="2"/>
  <c r="E226" i="2"/>
  <c r="D226" i="2"/>
  <c r="C226" i="2"/>
  <c r="B226" i="2"/>
  <c r="H225" i="2"/>
  <c r="G225" i="2"/>
  <c r="F225" i="2"/>
  <c r="E225" i="2"/>
  <c r="D225" i="2"/>
  <c r="C225" i="2"/>
  <c r="B225" i="2"/>
  <c r="H224" i="2"/>
  <c r="G224" i="2"/>
  <c r="F224" i="2"/>
  <c r="E224" i="2"/>
  <c r="D224" i="2"/>
  <c r="C224" i="2"/>
  <c r="B224" i="2"/>
  <c r="H223" i="2"/>
  <c r="G223" i="2"/>
  <c r="F223" i="2"/>
  <c r="E223" i="2"/>
  <c r="D223" i="2"/>
  <c r="C223" i="2"/>
  <c r="B223" i="2"/>
  <c r="H222" i="2"/>
  <c r="G222" i="2"/>
  <c r="F222" i="2"/>
  <c r="E222" i="2"/>
  <c r="D222" i="2"/>
  <c r="C222" i="2"/>
  <c r="B222" i="2"/>
  <c r="H221" i="2"/>
  <c r="G221" i="2"/>
  <c r="F221" i="2"/>
  <c r="E221" i="2"/>
  <c r="D221" i="2"/>
  <c r="C221" i="2"/>
  <c r="B221" i="2"/>
  <c r="H220" i="2"/>
  <c r="G220" i="2"/>
  <c r="F220" i="2"/>
  <c r="E220" i="2"/>
  <c r="D220" i="2"/>
  <c r="C220" i="2"/>
  <c r="B220" i="2"/>
  <c r="H219" i="2"/>
  <c r="G219" i="2"/>
  <c r="F219" i="2"/>
  <c r="E219" i="2"/>
  <c r="D219" i="2"/>
  <c r="C219" i="2"/>
  <c r="B219" i="2"/>
  <c r="G218" i="2"/>
  <c r="F218" i="2"/>
  <c r="E218" i="2"/>
  <c r="D218" i="2"/>
  <c r="C218" i="2"/>
  <c r="B218" i="2"/>
  <c r="H217" i="2"/>
  <c r="G217" i="2"/>
  <c r="F217" i="2"/>
  <c r="E217" i="2"/>
  <c r="D217" i="2"/>
  <c r="C217" i="2"/>
  <c r="B217" i="2"/>
  <c r="G216" i="2"/>
  <c r="F216" i="2"/>
  <c r="E216" i="2"/>
  <c r="D216" i="2"/>
  <c r="C216" i="2"/>
  <c r="B216" i="2"/>
  <c r="H215" i="2"/>
  <c r="G215" i="2"/>
  <c r="F215" i="2"/>
  <c r="E215" i="2"/>
  <c r="D215" i="2"/>
  <c r="C215" i="2"/>
  <c r="B215" i="2"/>
  <c r="G214" i="2"/>
  <c r="F214" i="2"/>
  <c r="E214" i="2"/>
  <c r="D214" i="2"/>
  <c r="C214" i="2"/>
  <c r="B214" i="2"/>
  <c r="H213" i="2"/>
  <c r="G213" i="2"/>
  <c r="F213" i="2"/>
  <c r="E213" i="2"/>
  <c r="D213" i="2"/>
  <c r="C213" i="2"/>
  <c r="B213" i="2"/>
  <c r="G212" i="2"/>
  <c r="F212" i="2"/>
  <c r="E212" i="2"/>
  <c r="D212" i="2"/>
  <c r="C212" i="2"/>
  <c r="B212" i="2"/>
  <c r="H211" i="2"/>
  <c r="G211" i="2"/>
  <c r="F211" i="2"/>
  <c r="E211" i="2"/>
  <c r="D211" i="2"/>
  <c r="C211" i="2"/>
  <c r="B211" i="2"/>
  <c r="G210" i="2"/>
  <c r="F210" i="2"/>
  <c r="E210" i="2"/>
  <c r="D210" i="2"/>
  <c r="C210" i="2"/>
  <c r="B210" i="2"/>
  <c r="H209" i="2"/>
  <c r="G209" i="2"/>
  <c r="F209" i="2"/>
  <c r="E209" i="2"/>
  <c r="D209" i="2"/>
  <c r="C209" i="2"/>
  <c r="B209" i="2"/>
  <c r="G208" i="2"/>
  <c r="F208" i="2"/>
  <c r="E208" i="2"/>
  <c r="D208" i="2"/>
  <c r="C208" i="2"/>
  <c r="B208" i="2"/>
  <c r="H207" i="2"/>
  <c r="G207" i="2"/>
  <c r="F207" i="2"/>
  <c r="E207" i="2"/>
  <c r="D207" i="2"/>
  <c r="C207" i="2"/>
  <c r="B207" i="2"/>
  <c r="H206" i="2"/>
  <c r="G206" i="2"/>
  <c r="F206" i="2"/>
  <c r="E206" i="2"/>
  <c r="D206" i="2"/>
  <c r="C206" i="2"/>
  <c r="B206" i="2"/>
  <c r="H205" i="2"/>
  <c r="G205" i="2"/>
  <c r="F205" i="2"/>
  <c r="E205" i="2"/>
  <c r="D205" i="2"/>
  <c r="C205" i="2"/>
  <c r="B205" i="2"/>
  <c r="H204" i="2"/>
  <c r="G204" i="2"/>
  <c r="F204" i="2"/>
  <c r="E204" i="2"/>
  <c r="D204" i="2"/>
  <c r="C204" i="2"/>
  <c r="B204" i="2"/>
  <c r="H203" i="2"/>
  <c r="G203" i="2"/>
  <c r="F203" i="2"/>
  <c r="E203" i="2"/>
  <c r="D203" i="2"/>
  <c r="C203" i="2"/>
  <c r="B203" i="2"/>
  <c r="H202" i="2"/>
  <c r="G202" i="2"/>
  <c r="F202" i="2"/>
  <c r="E202" i="2"/>
  <c r="D202" i="2"/>
  <c r="C202" i="2"/>
  <c r="B202" i="2"/>
  <c r="H201" i="2"/>
  <c r="G201" i="2"/>
  <c r="F201" i="2"/>
  <c r="E201" i="2"/>
  <c r="D201" i="2"/>
  <c r="C201" i="2"/>
  <c r="B201" i="2"/>
  <c r="H200" i="2"/>
  <c r="G200" i="2"/>
  <c r="F200" i="2"/>
  <c r="E200" i="2"/>
  <c r="D200" i="2"/>
  <c r="C200" i="2"/>
  <c r="B200" i="2"/>
  <c r="H199" i="2"/>
  <c r="G199" i="2"/>
  <c r="F199" i="2"/>
  <c r="E199" i="2"/>
  <c r="D199" i="2"/>
  <c r="C199" i="2"/>
  <c r="B199" i="2"/>
  <c r="H198" i="2"/>
  <c r="G198" i="2"/>
  <c r="F198" i="2"/>
  <c r="E198" i="2"/>
  <c r="D198" i="2"/>
  <c r="C198" i="2"/>
  <c r="B198" i="2"/>
  <c r="H197" i="2"/>
  <c r="G197" i="2"/>
  <c r="F197" i="2"/>
  <c r="E197" i="2"/>
  <c r="D197" i="2"/>
  <c r="C197" i="2"/>
  <c r="B197" i="2"/>
  <c r="H196" i="2"/>
  <c r="G196" i="2"/>
  <c r="F196" i="2"/>
  <c r="E196" i="2"/>
  <c r="D196" i="2"/>
  <c r="C196" i="2"/>
  <c r="B196" i="2"/>
  <c r="G195" i="2"/>
  <c r="F195" i="2"/>
  <c r="E195" i="2"/>
  <c r="D195" i="2"/>
  <c r="C195" i="2"/>
  <c r="B195" i="2"/>
  <c r="H194" i="2"/>
  <c r="G194" i="2"/>
  <c r="F194" i="2"/>
  <c r="E194" i="2"/>
  <c r="D194" i="2"/>
  <c r="C194" i="2"/>
  <c r="B194" i="2"/>
  <c r="G193" i="2"/>
  <c r="F193" i="2"/>
  <c r="E193" i="2"/>
  <c r="D193" i="2"/>
  <c r="C193" i="2"/>
  <c r="B193" i="2"/>
  <c r="H192" i="2"/>
  <c r="G192" i="2"/>
  <c r="F192" i="2"/>
  <c r="E192" i="2"/>
  <c r="D192" i="2"/>
  <c r="C192" i="2"/>
  <c r="B192" i="2"/>
  <c r="G191" i="2"/>
  <c r="F191" i="2"/>
  <c r="E191" i="2"/>
  <c r="D191" i="2"/>
  <c r="C191" i="2"/>
  <c r="B191" i="2"/>
  <c r="H190" i="2"/>
  <c r="G190" i="2"/>
  <c r="F190" i="2"/>
  <c r="E190" i="2"/>
  <c r="D190" i="2"/>
  <c r="C190" i="2"/>
  <c r="B190" i="2"/>
  <c r="G189" i="2"/>
  <c r="F189" i="2"/>
  <c r="E189" i="2"/>
  <c r="D189" i="2"/>
  <c r="C189" i="2"/>
  <c r="B189" i="2"/>
  <c r="H188" i="2"/>
  <c r="G188" i="2"/>
  <c r="F188" i="2"/>
  <c r="E188" i="2"/>
  <c r="D188" i="2"/>
  <c r="C188" i="2"/>
  <c r="B188" i="2"/>
  <c r="G187" i="2"/>
  <c r="F187" i="2"/>
  <c r="E187" i="2"/>
  <c r="D187" i="2"/>
  <c r="C187" i="2"/>
  <c r="B187" i="2"/>
  <c r="H186" i="2"/>
  <c r="G186" i="2"/>
  <c r="F186" i="2"/>
  <c r="E186" i="2"/>
  <c r="D186" i="2"/>
  <c r="C186" i="2"/>
  <c r="B186" i="2"/>
  <c r="G185" i="2"/>
  <c r="F185" i="2"/>
  <c r="E185" i="2"/>
  <c r="D185" i="2"/>
  <c r="C185" i="2"/>
  <c r="B185" i="2"/>
  <c r="H184" i="2"/>
  <c r="G184" i="2"/>
  <c r="F184" i="2"/>
  <c r="E184" i="2"/>
  <c r="D184" i="2"/>
  <c r="C184" i="2"/>
  <c r="B184" i="2"/>
  <c r="H183" i="2"/>
  <c r="G183" i="2"/>
  <c r="F183" i="2"/>
  <c r="E183" i="2"/>
  <c r="D183" i="2"/>
  <c r="C183" i="2"/>
  <c r="B183" i="2"/>
  <c r="H182" i="2"/>
  <c r="G182" i="2"/>
  <c r="F182" i="2"/>
  <c r="E182" i="2"/>
  <c r="D182" i="2"/>
  <c r="C182" i="2"/>
  <c r="B182" i="2"/>
  <c r="H181" i="2"/>
  <c r="G181" i="2"/>
  <c r="F181" i="2"/>
  <c r="E181" i="2"/>
  <c r="D181" i="2"/>
  <c r="C181" i="2"/>
  <c r="B181" i="2"/>
  <c r="H180" i="2"/>
  <c r="G180" i="2"/>
  <c r="F180" i="2"/>
  <c r="E180" i="2"/>
  <c r="D180" i="2"/>
  <c r="C180" i="2"/>
  <c r="B180" i="2"/>
  <c r="H179" i="2"/>
  <c r="G179" i="2"/>
  <c r="F179" i="2"/>
  <c r="E179" i="2"/>
  <c r="D179" i="2"/>
  <c r="C179" i="2"/>
  <c r="B179" i="2"/>
  <c r="H178" i="2"/>
  <c r="G178" i="2"/>
  <c r="F178" i="2"/>
  <c r="E178" i="2"/>
  <c r="D178" i="2"/>
  <c r="C178" i="2"/>
  <c r="B178" i="2"/>
  <c r="H177" i="2"/>
  <c r="G177" i="2"/>
  <c r="F177" i="2"/>
  <c r="E177" i="2"/>
  <c r="D177" i="2"/>
  <c r="C177" i="2"/>
  <c r="B177" i="2"/>
  <c r="H176" i="2"/>
  <c r="G176" i="2"/>
  <c r="F176" i="2"/>
  <c r="E176" i="2"/>
  <c r="D176" i="2"/>
  <c r="C176" i="2"/>
  <c r="B176" i="2"/>
  <c r="H175" i="2"/>
  <c r="G175" i="2"/>
  <c r="F175" i="2"/>
  <c r="E175" i="2"/>
  <c r="D175" i="2"/>
  <c r="C175" i="2"/>
  <c r="B175" i="2"/>
  <c r="H174" i="2"/>
  <c r="G174" i="2"/>
  <c r="F174" i="2"/>
  <c r="E174" i="2"/>
  <c r="D174" i="2"/>
  <c r="C174" i="2"/>
  <c r="B174" i="2"/>
  <c r="H173" i="2"/>
  <c r="G173" i="2"/>
  <c r="F173" i="2"/>
  <c r="E173" i="2"/>
  <c r="D173" i="2"/>
  <c r="C173" i="2"/>
  <c r="B173" i="2"/>
  <c r="H172" i="2"/>
  <c r="G172" i="2"/>
  <c r="F172" i="2"/>
  <c r="E172" i="2"/>
  <c r="D172" i="2"/>
  <c r="C172" i="2"/>
  <c r="B172" i="2"/>
  <c r="H171" i="2"/>
  <c r="G171" i="2"/>
  <c r="F171" i="2"/>
  <c r="E171" i="2"/>
  <c r="D171" i="2"/>
  <c r="C171" i="2"/>
  <c r="B171" i="2"/>
  <c r="H170" i="2"/>
  <c r="G170" i="2"/>
  <c r="F170" i="2"/>
  <c r="E170" i="2"/>
  <c r="D170" i="2"/>
  <c r="C170" i="2"/>
  <c r="B170" i="2"/>
  <c r="H169" i="2"/>
  <c r="G169" i="2"/>
  <c r="F169" i="2"/>
  <c r="E169" i="2"/>
  <c r="D169" i="2"/>
  <c r="C169" i="2"/>
  <c r="B169" i="2"/>
  <c r="H168" i="2"/>
  <c r="G168" i="2"/>
  <c r="F168" i="2"/>
  <c r="E168" i="2"/>
  <c r="D168" i="2"/>
  <c r="C168" i="2"/>
  <c r="B168" i="2"/>
  <c r="H167" i="2"/>
  <c r="G167" i="2"/>
  <c r="F167" i="2"/>
  <c r="E167" i="2"/>
  <c r="D167" i="2"/>
  <c r="C167" i="2"/>
  <c r="B167" i="2"/>
  <c r="H166" i="2"/>
  <c r="G166" i="2"/>
  <c r="F166" i="2"/>
  <c r="E166" i="2"/>
  <c r="D166" i="2"/>
  <c r="C166" i="2"/>
  <c r="B166" i="2"/>
  <c r="H165" i="2"/>
  <c r="G165" i="2"/>
  <c r="F165" i="2"/>
  <c r="E165" i="2"/>
  <c r="D165" i="2"/>
  <c r="C165" i="2"/>
  <c r="B165" i="2"/>
  <c r="H164" i="2"/>
  <c r="G164" i="2"/>
  <c r="F164" i="2"/>
  <c r="E164" i="2"/>
  <c r="D164" i="2"/>
  <c r="C164" i="2"/>
  <c r="B164" i="2"/>
  <c r="H163" i="2"/>
  <c r="G163" i="2"/>
  <c r="F163" i="2"/>
  <c r="E163" i="2"/>
  <c r="D163" i="2"/>
  <c r="C163" i="2"/>
  <c r="B163" i="2"/>
  <c r="H162" i="2"/>
  <c r="G162" i="2"/>
  <c r="F162" i="2"/>
  <c r="E162" i="2"/>
  <c r="D162" i="2"/>
  <c r="C162" i="2"/>
  <c r="B162" i="2"/>
  <c r="G161" i="2"/>
  <c r="F161" i="2"/>
  <c r="E161" i="2"/>
  <c r="D161" i="2"/>
  <c r="C161" i="2"/>
  <c r="B161" i="2"/>
  <c r="H160" i="2"/>
  <c r="G160" i="2"/>
  <c r="F160" i="2"/>
  <c r="E160" i="2"/>
  <c r="D160" i="2"/>
  <c r="C160" i="2"/>
  <c r="B160" i="2"/>
  <c r="G159" i="2"/>
  <c r="F159" i="2"/>
  <c r="E159" i="2"/>
  <c r="D159" i="2"/>
  <c r="C159" i="2"/>
  <c r="B159" i="2"/>
  <c r="H158" i="2"/>
  <c r="G158" i="2"/>
  <c r="F158" i="2"/>
  <c r="E158" i="2"/>
  <c r="D158" i="2"/>
  <c r="C158" i="2"/>
  <c r="B158" i="2"/>
  <c r="H157" i="2"/>
  <c r="G157" i="2"/>
  <c r="F157" i="2"/>
  <c r="E157" i="2"/>
  <c r="D157" i="2"/>
  <c r="C157" i="2"/>
  <c r="B157" i="2"/>
  <c r="H156" i="2"/>
  <c r="G156" i="2"/>
  <c r="F156" i="2"/>
  <c r="E156" i="2"/>
  <c r="D156" i="2"/>
  <c r="C156" i="2"/>
  <c r="B156" i="2"/>
  <c r="H155" i="2"/>
  <c r="G155" i="2"/>
  <c r="F155" i="2"/>
  <c r="E155" i="2"/>
  <c r="D155" i="2"/>
  <c r="C155" i="2"/>
  <c r="B155" i="2"/>
  <c r="H154" i="2"/>
  <c r="G154" i="2"/>
  <c r="F154" i="2"/>
  <c r="E154" i="2"/>
  <c r="D154" i="2"/>
  <c r="C154" i="2"/>
  <c r="B154" i="2"/>
  <c r="H153" i="2"/>
  <c r="G153" i="2"/>
  <c r="F153" i="2"/>
  <c r="E153" i="2"/>
  <c r="D153" i="2"/>
  <c r="C153" i="2"/>
  <c r="B153" i="2"/>
  <c r="H152" i="2"/>
  <c r="G152" i="2"/>
  <c r="F152" i="2"/>
  <c r="E152" i="2"/>
  <c r="D152" i="2"/>
  <c r="C152" i="2"/>
  <c r="B152" i="2"/>
  <c r="H151" i="2"/>
  <c r="G151" i="2"/>
  <c r="F151" i="2"/>
  <c r="E151" i="2"/>
  <c r="D151" i="2"/>
  <c r="C151" i="2"/>
  <c r="B151" i="2"/>
  <c r="H150" i="2"/>
  <c r="G150" i="2"/>
  <c r="F150" i="2"/>
  <c r="E150" i="2"/>
  <c r="D150" i="2"/>
  <c r="C150" i="2"/>
  <c r="B150" i="2"/>
  <c r="H149" i="2"/>
  <c r="G149" i="2"/>
  <c r="F149" i="2"/>
  <c r="E149" i="2"/>
  <c r="D149" i="2"/>
  <c r="C149" i="2"/>
  <c r="B149" i="2"/>
  <c r="H148" i="2"/>
  <c r="G148" i="2"/>
  <c r="F148" i="2"/>
  <c r="E148" i="2"/>
  <c r="D148" i="2"/>
  <c r="C148" i="2"/>
  <c r="B148" i="2"/>
  <c r="H147" i="2"/>
  <c r="G147" i="2"/>
  <c r="F147" i="2"/>
  <c r="E147" i="2"/>
  <c r="D147" i="2"/>
  <c r="C147" i="2"/>
  <c r="B147" i="2"/>
  <c r="H146" i="2"/>
  <c r="G146" i="2"/>
  <c r="F146" i="2"/>
  <c r="E146" i="2"/>
  <c r="D146" i="2"/>
  <c r="C146" i="2"/>
  <c r="B146" i="2"/>
  <c r="G145" i="2"/>
  <c r="F145" i="2"/>
  <c r="E145" i="2"/>
  <c r="D145" i="2"/>
  <c r="C145" i="2"/>
  <c r="B145" i="2"/>
  <c r="H144" i="2"/>
  <c r="G144" i="2"/>
  <c r="F144" i="2"/>
  <c r="E144" i="2"/>
  <c r="D144" i="2"/>
  <c r="C144" i="2"/>
  <c r="B144" i="2"/>
  <c r="G143" i="2"/>
  <c r="F143" i="2"/>
  <c r="E143" i="2"/>
  <c r="D143" i="2"/>
  <c r="C143" i="2"/>
  <c r="B143" i="2"/>
  <c r="H142" i="2"/>
  <c r="G142" i="2"/>
  <c r="F142" i="2"/>
  <c r="E142" i="2"/>
  <c r="D142" i="2"/>
  <c r="C142" i="2"/>
  <c r="B142" i="2"/>
  <c r="G141" i="2"/>
  <c r="F141" i="2"/>
  <c r="E141" i="2"/>
  <c r="D141" i="2"/>
  <c r="C141" i="2"/>
  <c r="B141" i="2"/>
  <c r="H140" i="2"/>
  <c r="G140" i="2"/>
  <c r="F140" i="2"/>
  <c r="E140" i="2"/>
  <c r="D140" i="2"/>
  <c r="C140" i="2"/>
  <c r="B140" i="2"/>
  <c r="G139" i="2"/>
  <c r="F139" i="2"/>
  <c r="E139" i="2"/>
  <c r="D139" i="2"/>
  <c r="C139" i="2"/>
  <c r="B139" i="2"/>
  <c r="H138" i="2"/>
  <c r="G138" i="2"/>
  <c r="F138" i="2"/>
  <c r="E138" i="2"/>
  <c r="D138" i="2"/>
  <c r="C138" i="2"/>
  <c r="B138" i="2"/>
  <c r="G137" i="2"/>
  <c r="F137" i="2"/>
  <c r="E137" i="2"/>
  <c r="D137" i="2"/>
  <c r="C137" i="2"/>
  <c r="B137" i="2"/>
  <c r="H136" i="2"/>
  <c r="G136" i="2"/>
  <c r="F136" i="2"/>
  <c r="E136" i="2"/>
  <c r="D136" i="2"/>
  <c r="C136" i="2"/>
  <c r="B136" i="2"/>
  <c r="H135" i="2"/>
  <c r="G135" i="2"/>
  <c r="F135" i="2"/>
  <c r="E135" i="2"/>
  <c r="D135" i="2"/>
  <c r="C135" i="2"/>
  <c r="B135" i="2"/>
  <c r="H134" i="2"/>
  <c r="G134" i="2"/>
  <c r="F134" i="2"/>
  <c r="E134" i="2"/>
  <c r="D134" i="2"/>
  <c r="C134" i="2"/>
  <c r="B134" i="2"/>
  <c r="H133" i="2"/>
  <c r="G133" i="2"/>
  <c r="F133" i="2"/>
  <c r="E133" i="2"/>
  <c r="D133" i="2"/>
  <c r="C133" i="2"/>
  <c r="B133" i="2"/>
  <c r="H132" i="2"/>
  <c r="G132" i="2"/>
  <c r="F132" i="2"/>
  <c r="E132" i="2"/>
  <c r="D132" i="2"/>
  <c r="C132" i="2"/>
  <c r="B132" i="2"/>
  <c r="H131" i="2"/>
  <c r="G131" i="2"/>
  <c r="F131" i="2"/>
  <c r="E131" i="2"/>
  <c r="D131" i="2"/>
  <c r="C131" i="2"/>
  <c r="B131" i="2"/>
  <c r="H130" i="2"/>
  <c r="G130" i="2"/>
  <c r="F130" i="2"/>
  <c r="E130" i="2"/>
  <c r="D130" i="2"/>
  <c r="C130" i="2"/>
  <c r="B130" i="2"/>
  <c r="H129" i="2"/>
  <c r="G129" i="2"/>
  <c r="F129" i="2"/>
  <c r="E129" i="2"/>
  <c r="D129" i="2"/>
  <c r="C129" i="2"/>
  <c r="B129" i="2"/>
  <c r="H128" i="2"/>
  <c r="G128" i="2"/>
  <c r="F128" i="2"/>
  <c r="E128" i="2"/>
  <c r="D128" i="2"/>
  <c r="C128" i="2"/>
  <c r="B128" i="2"/>
  <c r="H127" i="2"/>
  <c r="G127" i="2"/>
  <c r="F127" i="2"/>
  <c r="E127" i="2"/>
  <c r="D127" i="2"/>
  <c r="C127" i="2"/>
  <c r="B127" i="2"/>
  <c r="H126" i="2"/>
  <c r="G126" i="2"/>
  <c r="F126" i="2"/>
  <c r="E126" i="2"/>
  <c r="D126" i="2"/>
  <c r="C126" i="2"/>
  <c r="B126" i="2"/>
  <c r="H125" i="2"/>
  <c r="G125" i="2"/>
  <c r="F125" i="2"/>
  <c r="E125" i="2"/>
  <c r="D125" i="2"/>
  <c r="C125" i="2"/>
  <c r="B125" i="2"/>
  <c r="H124" i="2"/>
  <c r="G124" i="2"/>
  <c r="F124" i="2"/>
  <c r="E124" i="2"/>
  <c r="D124" i="2"/>
  <c r="C124" i="2"/>
  <c r="B124" i="2"/>
  <c r="H123" i="2"/>
  <c r="G123" i="2"/>
  <c r="F123" i="2"/>
  <c r="E123" i="2"/>
  <c r="D123" i="2"/>
  <c r="C123" i="2"/>
  <c r="B123" i="2"/>
  <c r="H122" i="2"/>
  <c r="G122" i="2"/>
  <c r="F122" i="2"/>
  <c r="E122" i="2"/>
  <c r="D122" i="2"/>
  <c r="C122" i="2"/>
  <c r="B122" i="2"/>
  <c r="H121" i="2"/>
  <c r="G121" i="2"/>
  <c r="F121" i="2"/>
  <c r="E121" i="2"/>
  <c r="D121" i="2"/>
  <c r="C121" i="2"/>
  <c r="B121" i="2"/>
  <c r="H120" i="2"/>
  <c r="G120" i="2"/>
  <c r="F120" i="2"/>
  <c r="E120" i="2"/>
  <c r="D120" i="2"/>
  <c r="C120" i="2"/>
  <c r="B120" i="2"/>
  <c r="H119" i="2"/>
  <c r="G119" i="2"/>
  <c r="F119" i="2"/>
  <c r="E119" i="2"/>
  <c r="D119" i="2"/>
  <c r="C119" i="2"/>
  <c r="B119" i="2"/>
  <c r="H118" i="2"/>
  <c r="G118" i="2"/>
  <c r="F118" i="2"/>
  <c r="E118" i="2"/>
  <c r="D118" i="2"/>
  <c r="C118" i="2"/>
  <c r="B118" i="2"/>
  <c r="H117" i="2"/>
  <c r="G117" i="2"/>
  <c r="F117" i="2"/>
  <c r="E117" i="2"/>
  <c r="D117" i="2"/>
  <c r="C117" i="2"/>
  <c r="B117" i="2"/>
  <c r="H116" i="2"/>
  <c r="G116" i="2"/>
  <c r="F116" i="2"/>
  <c r="E116" i="2"/>
  <c r="D116" i="2"/>
  <c r="C116" i="2"/>
  <c r="B116" i="2"/>
  <c r="H115" i="2"/>
  <c r="G115" i="2"/>
  <c r="F115" i="2"/>
  <c r="E115" i="2"/>
  <c r="D115" i="2"/>
  <c r="C115" i="2"/>
  <c r="B115" i="2"/>
  <c r="H114" i="2"/>
  <c r="G114" i="2"/>
  <c r="F114" i="2"/>
  <c r="E114" i="2"/>
  <c r="D114" i="2"/>
  <c r="C114" i="2"/>
  <c r="B114" i="2"/>
  <c r="H113" i="2"/>
  <c r="G113" i="2"/>
  <c r="F113" i="2"/>
  <c r="E113" i="2"/>
  <c r="D113" i="2"/>
  <c r="C113" i="2"/>
  <c r="B113" i="2"/>
  <c r="H112" i="2"/>
  <c r="G112" i="2"/>
  <c r="F112" i="2"/>
  <c r="E112" i="2"/>
  <c r="D112" i="2"/>
  <c r="C112" i="2"/>
  <c r="B112" i="2"/>
  <c r="H111" i="2"/>
  <c r="G111" i="2"/>
  <c r="F111" i="2"/>
  <c r="E111" i="2"/>
  <c r="D111" i="2"/>
  <c r="C111" i="2"/>
  <c r="B111" i="2"/>
  <c r="H110" i="2"/>
  <c r="G110" i="2"/>
  <c r="F110" i="2"/>
  <c r="E110" i="2"/>
  <c r="D110" i="2"/>
  <c r="C110" i="2"/>
  <c r="B110" i="2"/>
  <c r="H109" i="2"/>
  <c r="G109" i="2"/>
  <c r="F109" i="2"/>
  <c r="E109" i="2"/>
  <c r="D109" i="2"/>
  <c r="C109" i="2"/>
  <c r="B109" i="2"/>
  <c r="H108" i="2"/>
  <c r="G108" i="2"/>
  <c r="F108" i="2"/>
  <c r="E108" i="2"/>
  <c r="D108" i="2"/>
  <c r="C108" i="2"/>
  <c r="B108" i="2"/>
  <c r="H107" i="2"/>
  <c r="G107" i="2"/>
  <c r="F107" i="2"/>
  <c r="E107" i="2"/>
  <c r="D107" i="2"/>
  <c r="C107" i="2"/>
  <c r="B107" i="2"/>
  <c r="H106" i="2"/>
  <c r="G106" i="2"/>
  <c r="F106" i="2"/>
  <c r="E106" i="2"/>
  <c r="D106" i="2"/>
  <c r="C106" i="2"/>
  <c r="B106" i="2"/>
  <c r="H105" i="2"/>
  <c r="G105" i="2"/>
  <c r="F105" i="2"/>
  <c r="E105" i="2"/>
  <c r="D105" i="2"/>
  <c r="C105" i="2"/>
  <c r="B105" i="2"/>
  <c r="H104" i="2"/>
  <c r="G104" i="2"/>
  <c r="F104" i="2"/>
  <c r="E104" i="2"/>
  <c r="D104" i="2"/>
  <c r="C104" i="2"/>
  <c r="B104" i="2"/>
  <c r="H103" i="2"/>
  <c r="G103" i="2"/>
  <c r="F103" i="2"/>
  <c r="E103" i="2"/>
  <c r="D103" i="2"/>
  <c r="C103" i="2"/>
  <c r="B103" i="2"/>
  <c r="H102" i="2"/>
  <c r="G102" i="2"/>
  <c r="F102" i="2"/>
  <c r="E102" i="2"/>
  <c r="D102" i="2"/>
  <c r="C102" i="2"/>
  <c r="B102" i="2"/>
  <c r="G101" i="2"/>
  <c r="F101" i="2"/>
  <c r="E101" i="2"/>
  <c r="D101" i="2"/>
  <c r="C101" i="2"/>
  <c r="B101" i="2"/>
  <c r="H100" i="2"/>
  <c r="G100" i="2"/>
  <c r="F100" i="2"/>
  <c r="E100" i="2"/>
  <c r="D100" i="2"/>
  <c r="C100" i="2"/>
  <c r="B100" i="2"/>
  <c r="G99" i="2"/>
  <c r="F99" i="2"/>
  <c r="E99" i="2"/>
  <c r="D99" i="2"/>
  <c r="C99" i="2"/>
  <c r="B99" i="2"/>
  <c r="H98" i="2"/>
  <c r="G98" i="2"/>
  <c r="F98" i="2"/>
  <c r="E98" i="2"/>
  <c r="D98" i="2"/>
  <c r="C98" i="2"/>
  <c r="B98" i="2"/>
  <c r="G97" i="2"/>
  <c r="F97" i="2"/>
  <c r="E97" i="2"/>
  <c r="D97" i="2"/>
  <c r="C97" i="2"/>
  <c r="B97" i="2"/>
  <c r="H96" i="2"/>
  <c r="G96" i="2"/>
  <c r="F96" i="2"/>
  <c r="E96" i="2"/>
  <c r="D96" i="2"/>
  <c r="C96" i="2"/>
  <c r="B96" i="2"/>
  <c r="H95" i="2"/>
  <c r="G95" i="2"/>
  <c r="F95" i="2"/>
  <c r="E95" i="2"/>
  <c r="D95" i="2"/>
  <c r="C95" i="2"/>
  <c r="B95" i="2"/>
  <c r="H94" i="2"/>
  <c r="G94" i="2"/>
  <c r="F94" i="2"/>
  <c r="E94" i="2"/>
  <c r="D94" i="2"/>
  <c r="C94" i="2"/>
  <c r="B94" i="2"/>
  <c r="H93" i="2"/>
  <c r="G93" i="2"/>
  <c r="F93" i="2"/>
  <c r="E93" i="2"/>
  <c r="D93" i="2"/>
  <c r="C93" i="2"/>
  <c r="B93" i="2"/>
  <c r="H92" i="2"/>
  <c r="G92" i="2"/>
  <c r="F92" i="2"/>
  <c r="E92" i="2"/>
  <c r="D92" i="2"/>
  <c r="C92" i="2"/>
  <c r="B92" i="2"/>
  <c r="H91" i="2"/>
  <c r="G91" i="2"/>
  <c r="F91" i="2"/>
  <c r="E91" i="2"/>
  <c r="D91" i="2"/>
  <c r="C91" i="2"/>
  <c r="B91" i="2"/>
  <c r="H90" i="2"/>
  <c r="G90" i="2"/>
  <c r="F90" i="2"/>
  <c r="E90" i="2"/>
  <c r="D90" i="2"/>
  <c r="C90" i="2"/>
  <c r="B90" i="2"/>
  <c r="H89" i="2"/>
  <c r="G89" i="2"/>
  <c r="F89" i="2"/>
  <c r="E89" i="2"/>
  <c r="D89" i="2"/>
  <c r="C89" i="2"/>
  <c r="B89" i="2"/>
  <c r="H88" i="2"/>
  <c r="G88" i="2"/>
  <c r="F88" i="2"/>
  <c r="E88" i="2"/>
  <c r="D88" i="2"/>
  <c r="C88" i="2"/>
  <c r="B88" i="2"/>
  <c r="H87" i="2"/>
  <c r="G87" i="2"/>
  <c r="F87" i="2"/>
  <c r="E87" i="2"/>
  <c r="D87" i="2"/>
  <c r="C87" i="2"/>
  <c r="B87" i="2"/>
  <c r="H86" i="2"/>
  <c r="G86" i="2"/>
  <c r="F86" i="2"/>
  <c r="E86" i="2"/>
  <c r="D86" i="2"/>
  <c r="C86" i="2"/>
  <c r="B86" i="2"/>
  <c r="H85" i="2"/>
  <c r="G85" i="2"/>
  <c r="F85" i="2"/>
  <c r="E85" i="2"/>
  <c r="D85" i="2"/>
  <c r="C85" i="2"/>
  <c r="B85" i="2"/>
  <c r="H84" i="2"/>
  <c r="G84" i="2"/>
  <c r="F84" i="2"/>
  <c r="E84" i="2"/>
  <c r="D84" i="2"/>
  <c r="C84" i="2"/>
  <c r="B84" i="2"/>
  <c r="H83" i="2"/>
  <c r="G83" i="2"/>
  <c r="F83" i="2"/>
  <c r="E83" i="2"/>
  <c r="D83" i="2"/>
  <c r="C83" i="2"/>
  <c r="B83" i="2"/>
  <c r="H82" i="2"/>
  <c r="G82" i="2"/>
  <c r="F82" i="2"/>
  <c r="E82" i="2"/>
  <c r="D82" i="2"/>
  <c r="C82" i="2"/>
  <c r="B82" i="2"/>
  <c r="H81" i="2"/>
  <c r="G81" i="2"/>
  <c r="F81" i="2"/>
  <c r="E81" i="2"/>
  <c r="D81" i="2"/>
  <c r="C81" i="2"/>
  <c r="B81" i="2"/>
  <c r="H80" i="2"/>
  <c r="G80" i="2"/>
  <c r="F80" i="2"/>
  <c r="E80" i="2"/>
  <c r="D80" i="2"/>
  <c r="C80" i="2"/>
  <c r="B80" i="2"/>
  <c r="H79" i="2"/>
  <c r="G79" i="2"/>
  <c r="F79" i="2"/>
  <c r="E79" i="2"/>
  <c r="D79" i="2"/>
  <c r="C79" i="2"/>
  <c r="B79" i="2"/>
  <c r="H78" i="2"/>
  <c r="G78" i="2"/>
  <c r="F78" i="2"/>
  <c r="E78" i="2"/>
  <c r="D78" i="2"/>
  <c r="C78" i="2"/>
  <c r="B78" i="2"/>
  <c r="H77" i="2"/>
  <c r="G77" i="2"/>
  <c r="F77" i="2"/>
  <c r="E77" i="2"/>
  <c r="D77" i="2"/>
  <c r="C77" i="2"/>
  <c r="B77" i="2"/>
  <c r="H76" i="2"/>
  <c r="G76" i="2"/>
  <c r="F76" i="2"/>
  <c r="E76" i="2"/>
  <c r="D76" i="2"/>
  <c r="C76" i="2"/>
  <c r="B76" i="2"/>
  <c r="H75" i="2"/>
  <c r="G75" i="2"/>
  <c r="F75" i="2"/>
  <c r="E75" i="2"/>
  <c r="D75" i="2"/>
  <c r="C75" i="2"/>
  <c r="B75" i="2"/>
  <c r="H74" i="2"/>
  <c r="G74" i="2"/>
  <c r="F74" i="2"/>
  <c r="E74" i="2"/>
  <c r="D74" i="2"/>
  <c r="C74" i="2"/>
  <c r="B74" i="2"/>
  <c r="H73" i="2"/>
  <c r="G73" i="2"/>
  <c r="F73" i="2"/>
  <c r="E73" i="2"/>
  <c r="D73" i="2"/>
  <c r="C73" i="2"/>
  <c r="B73" i="2"/>
  <c r="H72" i="2"/>
  <c r="G72" i="2"/>
  <c r="F72" i="2"/>
  <c r="E72" i="2"/>
  <c r="D72" i="2"/>
  <c r="C72" i="2"/>
  <c r="B72" i="2"/>
  <c r="H71" i="2"/>
  <c r="G71" i="2"/>
  <c r="F71" i="2"/>
  <c r="E71" i="2"/>
  <c r="D71" i="2"/>
  <c r="C71" i="2"/>
  <c r="B71" i="2"/>
  <c r="G70" i="2"/>
  <c r="F70" i="2"/>
  <c r="E70" i="2"/>
  <c r="D70" i="2"/>
  <c r="C70" i="2"/>
  <c r="B70" i="2"/>
  <c r="H69" i="2"/>
  <c r="G69" i="2"/>
  <c r="F69" i="2"/>
  <c r="E69" i="2"/>
  <c r="D69" i="2"/>
  <c r="C69" i="2"/>
  <c r="B69" i="2"/>
  <c r="G68" i="2"/>
  <c r="F68" i="2"/>
  <c r="E68" i="2"/>
  <c r="D68" i="2"/>
  <c r="C68" i="2"/>
  <c r="B68" i="2"/>
  <c r="H67" i="2"/>
  <c r="G67" i="2"/>
  <c r="F67" i="2"/>
  <c r="E67" i="2"/>
  <c r="D67" i="2"/>
  <c r="C67" i="2"/>
  <c r="B67" i="2"/>
  <c r="G66" i="2"/>
  <c r="F66" i="2"/>
  <c r="E66" i="2"/>
  <c r="D66" i="2"/>
  <c r="C66" i="2"/>
  <c r="B66" i="2"/>
  <c r="H65" i="2"/>
  <c r="G65" i="2"/>
  <c r="F65" i="2"/>
  <c r="E65" i="2"/>
  <c r="D65" i="2"/>
  <c r="C65" i="2"/>
  <c r="B65" i="2"/>
  <c r="G64" i="2"/>
  <c r="F64" i="2"/>
  <c r="E64" i="2"/>
  <c r="D64" i="2"/>
  <c r="C64" i="2"/>
  <c r="B64" i="2"/>
  <c r="H63" i="2"/>
  <c r="G63" i="2"/>
  <c r="F63" i="2"/>
  <c r="E63" i="2"/>
  <c r="D63" i="2"/>
  <c r="C63" i="2"/>
  <c r="B63" i="2"/>
  <c r="G62" i="2"/>
  <c r="F62" i="2"/>
  <c r="E62" i="2"/>
  <c r="D62" i="2"/>
  <c r="C62" i="2"/>
  <c r="B62" i="2"/>
  <c r="H61" i="2"/>
  <c r="G61" i="2"/>
  <c r="F61" i="2"/>
  <c r="E61" i="2"/>
  <c r="D61" i="2"/>
  <c r="C61" i="2"/>
  <c r="B61" i="2"/>
  <c r="G60" i="2"/>
  <c r="F60" i="2"/>
  <c r="E60" i="2"/>
  <c r="D60" i="2"/>
  <c r="C60" i="2"/>
  <c r="B60" i="2"/>
  <c r="H59" i="2"/>
  <c r="G59" i="2"/>
  <c r="F59" i="2"/>
  <c r="E59" i="2"/>
  <c r="D59" i="2"/>
  <c r="C59" i="2"/>
  <c r="B59" i="2"/>
  <c r="H58" i="2"/>
  <c r="G58" i="2"/>
  <c r="F58" i="2"/>
  <c r="E58" i="2"/>
  <c r="D58" i="2"/>
  <c r="C58" i="2"/>
  <c r="B58" i="2"/>
  <c r="H57" i="2"/>
  <c r="G57" i="2"/>
  <c r="F57" i="2"/>
  <c r="E57" i="2"/>
  <c r="D57" i="2"/>
  <c r="C57" i="2"/>
  <c r="B57" i="2"/>
  <c r="H56" i="2"/>
  <c r="G56" i="2"/>
  <c r="F56" i="2"/>
  <c r="E56" i="2"/>
  <c r="D56" i="2"/>
  <c r="C56" i="2"/>
  <c r="B56" i="2"/>
  <c r="H55" i="2"/>
  <c r="G55" i="2"/>
  <c r="F55" i="2"/>
  <c r="E55" i="2"/>
  <c r="D55" i="2"/>
  <c r="C55" i="2"/>
  <c r="B55" i="2"/>
  <c r="H54" i="2"/>
  <c r="G54" i="2"/>
  <c r="F54" i="2"/>
  <c r="E54" i="2"/>
  <c r="D54" i="2"/>
  <c r="C54" i="2"/>
  <c r="B54" i="2"/>
  <c r="H53" i="2"/>
  <c r="G53" i="2"/>
  <c r="F53" i="2"/>
  <c r="E53" i="2"/>
  <c r="D53" i="2"/>
  <c r="C53" i="2"/>
  <c r="B53" i="2"/>
  <c r="H52" i="2"/>
  <c r="G52" i="2"/>
  <c r="F52" i="2"/>
  <c r="E52" i="2"/>
  <c r="D52" i="2"/>
  <c r="C52" i="2"/>
  <c r="B52" i="2"/>
  <c r="H51" i="2"/>
  <c r="G51" i="2"/>
  <c r="F51" i="2"/>
  <c r="E51" i="2"/>
  <c r="D51" i="2"/>
  <c r="C51" i="2"/>
  <c r="B51" i="2"/>
  <c r="H50" i="2"/>
  <c r="G50" i="2"/>
  <c r="F50" i="2"/>
  <c r="E50" i="2"/>
  <c r="D50" i="2"/>
  <c r="C50" i="2"/>
  <c r="B50" i="2"/>
  <c r="H49" i="2"/>
  <c r="G49" i="2"/>
  <c r="F49" i="2"/>
  <c r="E49" i="2"/>
  <c r="D49" i="2"/>
  <c r="C49" i="2"/>
  <c r="B49" i="2"/>
  <c r="G48" i="2"/>
  <c r="F48" i="2"/>
  <c r="E48" i="2"/>
  <c r="D48" i="2"/>
  <c r="C48" i="2"/>
  <c r="B48" i="2"/>
  <c r="H47" i="2"/>
  <c r="G47" i="2"/>
  <c r="F47" i="2"/>
  <c r="E47" i="2"/>
  <c r="D47" i="2"/>
  <c r="C47" i="2"/>
  <c r="B47" i="2"/>
  <c r="G46" i="2"/>
  <c r="F46" i="2"/>
  <c r="E46" i="2"/>
  <c r="D46" i="2"/>
  <c r="C46" i="2"/>
  <c r="B46" i="2"/>
  <c r="H45" i="2"/>
  <c r="G45" i="2"/>
  <c r="F45" i="2"/>
  <c r="E45" i="2"/>
  <c r="D45" i="2"/>
  <c r="C45" i="2"/>
  <c r="B45" i="2"/>
  <c r="G44" i="2"/>
  <c r="F44" i="2"/>
  <c r="E44" i="2"/>
  <c r="D44" i="2"/>
  <c r="C44" i="2"/>
  <c r="B44" i="2"/>
  <c r="H43" i="2"/>
  <c r="G43" i="2"/>
  <c r="F43" i="2"/>
  <c r="E43" i="2"/>
  <c r="D43" i="2"/>
  <c r="C43" i="2"/>
  <c r="B43" i="2"/>
  <c r="G42" i="2"/>
  <c r="F42" i="2"/>
  <c r="E42" i="2"/>
  <c r="D42" i="2"/>
  <c r="C42" i="2"/>
  <c r="B42" i="2"/>
  <c r="H41" i="2"/>
  <c r="G41" i="2"/>
  <c r="F41" i="2"/>
  <c r="E41" i="2"/>
  <c r="D41" i="2"/>
  <c r="C41" i="2"/>
  <c r="B41" i="2"/>
  <c r="G40" i="2"/>
  <c r="F40" i="2"/>
  <c r="E40" i="2"/>
  <c r="D40" i="2"/>
  <c r="C40" i="2"/>
  <c r="B40" i="2"/>
  <c r="H39" i="2"/>
  <c r="G39" i="2"/>
  <c r="F39" i="2"/>
  <c r="E39" i="2"/>
  <c r="D39" i="2"/>
  <c r="C39" i="2"/>
  <c r="B39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G36" i="2"/>
  <c r="F36" i="2"/>
  <c r="E36" i="2"/>
  <c r="D36" i="2"/>
  <c r="C36" i="2"/>
  <c r="B36" i="2"/>
  <c r="H35" i="2"/>
  <c r="G35" i="2"/>
  <c r="F35" i="2"/>
  <c r="E35" i="2"/>
  <c r="D35" i="2"/>
  <c r="C35" i="2"/>
  <c r="B35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G32" i="2"/>
  <c r="F32" i="2"/>
  <c r="E32" i="2"/>
  <c r="D32" i="2"/>
  <c r="C32" i="2"/>
  <c r="B32" i="2"/>
  <c r="H31" i="2"/>
  <c r="G31" i="2"/>
  <c r="F31" i="2"/>
  <c r="E31" i="2"/>
  <c r="D31" i="2"/>
  <c r="C31" i="2"/>
  <c r="B31" i="2"/>
  <c r="G30" i="2"/>
  <c r="F30" i="2"/>
  <c r="E30" i="2"/>
  <c r="D30" i="2"/>
  <c r="C30" i="2"/>
  <c r="B30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G27" i="2"/>
  <c r="F27" i="2"/>
  <c r="E27" i="2"/>
  <c r="D27" i="2"/>
  <c r="C27" i="2"/>
  <c r="B27" i="2"/>
  <c r="G26" i="2"/>
  <c r="F26" i="2"/>
  <c r="E26" i="2"/>
  <c r="D26" i="2"/>
  <c r="C26" i="2"/>
  <c r="B26" i="2"/>
  <c r="G25" i="2"/>
  <c r="F25" i="2"/>
  <c r="E25" i="2"/>
  <c r="D25" i="2"/>
  <c r="C25" i="2"/>
  <c r="B25" i="2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/>
  <c r="D22" i="2"/>
  <c r="C22" i="2"/>
  <c r="B22" i="2"/>
  <c r="G21" i="2"/>
  <c r="F21" i="2"/>
  <c r="E21" i="2"/>
  <c r="D21" i="2"/>
  <c r="C21" i="2"/>
  <c r="B21" i="2"/>
  <c r="G20" i="2"/>
  <c r="F20" i="2"/>
  <c r="E20" i="2"/>
  <c r="D20" i="2"/>
  <c r="C20" i="2"/>
  <c r="B20" i="2"/>
  <c r="G19" i="2"/>
  <c r="F19" i="2"/>
  <c r="E19" i="2"/>
  <c r="D19" i="2"/>
  <c r="C19" i="2"/>
  <c r="B19" i="2"/>
  <c r="G18" i="2"/>
  <c r="F18" i="2"/>
  <c r="E18" i="2"/>
  <c r="D18" i="2"/>
  <c r="C18" i="2"/>
  <c r="B18" i="2"/>
  <c r="G17" i="2"/>
  <c r="F17" i="2"/>
  <c r="E17" i="2"/>
  <c r="D17" i="2"/>
  <c r="C17" i="2"/>
  <c r="B17" i="2"/>
  <c r="G16" i="2"/>
  <c r="F16" i="2"/>
  <c r="E16" i="2"/>
  <c r="D16" i="2"/>
  <c r="C16" i="2"/>
  <c r="B16" i="2"/>
  <c r="G15" i="2"/>
  <c r="F15" i="2"/>
  <c r="E15" i="2"/>
  <c r="D15" i="2"/>
  <c r="C15" i="2"/>
  <c r="B15" i="2"/>
  <c r="G14" i="2"/>
  <c r="F14" i="2"/>
  <c r="E14" i="2"/>
  <c r="D14" i="2"/>
  <c r="C14" i="2"/>
  <c r="B14" i="2"/>
  <c r="G13" i="2"/>
  <c r="F13" i="2"/>
  <c r="E13" i="2"/>
  <c r="D13" i="2"/>
  <c r="C13" i="2"/>
  <c r="B13" i="2"/>
  <c r="G12" i="2"/>
  <c r="F12" i="2"/>
  <c r="E12" i="2"/>
  <c r="D12" i="2"/>
  <c r="C12" i="2"/>
  <c r="B12" i="2"/>
  <c r="G11" i="2"/>
  <c r="F11" i="2"/>
  <c r="E11" i="2"/>
  <c r="D11" i="2"/>
  <c r="C11" i="2"/>
  <c r="B11" i="2"/>
  <c r="G10" i="2"/>
  <c r="F10" i="2"/>
  <c r="E10" i="2"/>
  <c r="D10" i="2"/>
  <c r="C10" i="2"/>
  <c r="B10" i="2"/>
  <c r="G9" i="2"/>
  <c r="F9" i="2"/>
  <c r="E9" i="2"/>
  <c r="D9" i="2"/>
  <c r="C9" i="2"/>
  <c r="B9" i="2"/>
  <c r="G8" i="2"/>
  <c r="F8" i="2"/>
  <c r="E8" i="2"/>
  <c r="D8" i="2"/>
  <c r="C8" i="2"/>
  <c r="B8" i="2"/>
  <c r="G7" i="2"/>
  <c r="F7" i="2"/>
  <c r="E7" i="2"/>
  <c r="D7" i="2"/>
  <c r="C7" i="2"/>
  <c r="B7" i="2"/>
  <c r="G6" i="2"/>
  <c r="F6" i="2"/>
  <c r="E6" i="2"/>
  <c r="D6" i="2"/>
  <c r="C6" i="2"/>
  <c r="B6" i="2"/>
  <c r="G5" i="2"/>
  <c r="F5" i="2"/>
  <c r="E5" i="2"/>
  <c r="D5" i="2"/>
  <c r="C5" i="2"/>
  <c r="B5" i="2"/>
  <c r="H2" i="2"/>
  <c r="U293" i="1"/>
  <c r="V293" i="1" s="1"/>
  <c r="W293" i="1" s="1"/>
  <c r="X293" i="1" s="1"/>
  <c r="Y293" i="1" s="1"/>
  <c r="Z293" i="1" s="1"/>
  <c r="P293" i="1"/>
  <c r="Q293" i="1" s="1"/>
  <c r="R293" i="1" s="1"/>
  <c r="S293" i="1" s="1"/>
  <c r="T293" i="1" s="1"/>
  <c r="L293" i="1"/>
  <c r="M293" i="1" s="1"/>
  <c r="N293" i="1" s="1"/>
  <c r="O293" i="1" s="1"/>
  <c r="K293" i="1"/>
  <c r="J293" i="1"/>
  <c r="M292" i="1"/>
  <c r="N292" i="1" s="1"/>
  <c r="O292" i="1" s="1"/>
  <c r="P292" i="1" s="1"/>
  <c r="Q292" i="1" s="1"/>
  <c r="R292" i="1" s="1"/>
  <c r="S292" i="1" s="1"/>
  <c r="T292" i="1" s="1"/>
  <c r="U292" i="1" s="1"/>
  <c r="V292" i="1" s="1"/>
  <c r="W292" i="1" s="1"/>
  <c r="X292" i="1" s="1"/>
  <c r="Y292" i="1" s="1"/>
  <c r="Z292" i="1" s="1"/>
  <c r="L292" i="1"/>
  <c r="K292" i="1"/>
  <c r="J292" i="1"/>
  <c r="J291" i="1"/>
  <c r="K291" i="1" s="1"/>
  <c r="L291" i="1" s="1"/>
  <c r="M291" i="1" s="1"/>
  <c r="N291" i="1" s="1"/>
  <c r="O291" i="1" s="1"/>
  <c r="P291" i="1" s="1"/>
  <c r="Q291" i="1" s="1"/>
  <c r="R291" i="1" s="1"/>
  <c r="S291" i="1" s="1"/>
  <c r="T291" i="1" s="1"/>
  <c r="U291" i="1" s="1"/>
  <c r="V291" i="1" s="1"/>
  <c r="W291" i="1" s="1"/>
  <c r="X291" i="1" s="1"/>
  <c r="Y291" i="1" s="1"/>
  <c r="Z291" i="1" s="1"/>
  <c r="K290" i="1"/>
  <c r="L290" i="1" s="1"/>
  <c r="M290" i="1" s="1"/>
  <c r="N290" i="1" s="1"/>
  <c r="O290" i="1" s="1"/>
  <c r="P290" i="1" s="1"/>
  <c r="Q290" i="1" s="1"/>
  <c r="R290" i="1" s="1"/>
  <c r="S290" i="1" s="1"/>
  <c r="T290" i="1" s="1"/>
  <c r="U290" i="1" s="1"/>
  <c r="V290" i="1" s="1"/>
  <c r="W290" i="1" s="1"/>
  <c r="X290" i="1" s="1"/>
  <c r="Y290" i="1" s="1"/>
  <c r="Z290" i="1" s="1"/>
  <c r="J290" i="1"/>
  <c r="L289" i="1"/>
  <c r="M289" i="1" s="1"/>
  <c r="N289" i="1" s="1"/>
  <c r="O289" i="1" s="1"/>
  <c r="P289" i="1" s="1"/>
  <c r="Q289" i="1" s="1"/>
  <c r="R289" i="1" s="1"/>
  <c r="S289" i="1" s="1"/>
  <c r="T289" i="1" s="1"/>
  <c r="U289" i="1" s="1"/>
  <c r="V289" i="1" s="1"/>
  <c r="W289" i="1" s="1"/>
  <c r="X289" i="1" s="1"/>
  <c r="Y289" i="1" s="1"/>
  <c r="Z289" i="1" s="1"/>
  <c r="K289" i="1"/>
  <c r="J289" i="1"/>
  <c r="U288" i="1"/>
  <c r="V288" i="1" s="1"/>
  <c r="W288" i="1" s="1"/>
  <c r="X288" i="1" s="1"/>
  <c r="Y288" i="1" s="1"/>
  <c r="Z288" i="1" s="1"/>
  <c r="Q288" i="1"/>
  <c r="R288" i="1" s="1"/>
  <c r="S288" i="1" s="1"/>
  <c r="T288" i="1" s="1"/>
  <c r="M288" i="1"/>
  <c r="N288" i="1" s="1"/>
  <c r="O288" i="1" s="1"/>
  <c r="P288" i="1" s="1"/>
  <c r="L288" i="1"/>
  <c r="K288" i="1"/>
  <c r="J288" i="1"/>
  <c r="V287" i="1"/>
  <c r="W287" i="1" s="1"/>
  <c r="X287" i="1" s="1"/>
  <c r="Y287" i="1" s="1"/>
  <c r="Z287" i="1" s="1"/>
  <c r="R287" i="1"/>
  <c r="S287" i="1" s="1"/>
  <c r="T287" i="1" s="1"/>
  <c r="U287" i="1" s="1"/>
  <c r="N287" i="1"/>
  <c r="O287" i="1" s="1"/>
  <c r="P287" i="1" s="1"/>
  <c r="Q287" i="1" s="1"/>
  <c r="J287" i="1"/>
  <c r="K287" i="1" s="1"/>
  <c r="L287" i="1" s="1"/>
  <c r="M287" i="1" s="1"/>
  <c r="W286" i="1"/>
  <c r="X286" i="1" s="1"/>
  <c r="Y286" i="1" s="1"/>
  <c r="Z286" i="1" s="1"/>
  <c r="S286" i="1"/>
  <c r="T286" i="1" s="1"/>
  <c r="U286" i="1" s="1"/>
  <c r="V286" i="1" s="1"/>
  <c r="O286" i="1"/>
  <c r="P286" i="1" s="1"/>
  <c r="Q286" i="1" s="1"/>
  <c r="R286" i="1" s="1"/>
  <c r="K286" i="1"/>
  <c r="L286" i="1" s="1"/>
  <c r="M286" i="1" s="1"/>
  <c r="N286" i="1" s="1"/>
  <c r="J286" i="1"/>
  <c r="L285" i="1"/>
  <c r="M285" i="1" s="1"/>
  <c r="N285" i="1" s="1"/>
  <c r="O285" i="1" s="1"/>
  <c r="P285" i="1" s="1"/>
  <c r="Q285" i="1" s="1"/>
  <c r="R285" i="1" s="1"/>
  <c r="S285" i="1" s="1"/>
  <c r="T285" i="1" s="1"/>
  <c r="U285" i="1" s="1"/>
  <c r="V285" i="1" s="1"/>
  <c r="W285" i="1" s="1"/>
  <c r="X285" i="1" s="1"/>
  <c r="Y285" i="1" s="1"/>
  <c r="Z285" i="1" s="1"/>
  <c r="K285" i="1"/>
  <c r="J285" i="1"/>
  <c r="Q284" i="1"/>
  <c r="R284" i="1" s="1"/>
  <c r="S284" i="1" s="1"/>
  <c r="T284" i="1" s="1"/>
  <c r="U284" i="1" s="1"/>
  <c r="V284" i="1" s="1"/>
  <c r="W284" i="1" s="1"/>
  <c r="X284" i="1" s="1"/>
  <c r="Y284" i="1" s="1"/>
  <c r="Z284" i="1" s="1"/>
  <c r="M284" i="1"/>
  <c r="N284" i="1" s="1"/>
  <c r="O284" i="1" s="1"/>
  <c r="P284" i="1" s="1"/>
  <c r="L284" i="1"/>
  <c r="K284" i="1"/>
  <c r="J284" i="1"/>
  <c r="N283" i="1"/>
  <c r="O283" i="1" s="1"/>
  <c r="P283" i="1" s="1"/>
  <c r="Q283" i="1" s="1"/>
  <c r="R283" i="1" s="1"/>
  <c r="S283" i="1" s="1"/>
  <c r="T283" i="1" s="1"/>
  <c r="U283" i="1" s="1"/>
  <c r="V283" i="1" s="1"/>
  <c r="W283" i="1" s="1"/>
  <c r="X283" i="1" s="1"/>
  <c r="Y283" i="1" s="1"/>
  <c r="Z283" i="1" s="1"/>
  <c r="J283" i="1"/>
  <c r="K283" i="1" s="1"/>
  <c r="L283" i="1" s="1"/>
  <c r="M283" i="1" s="1"/>
  <c r="S282" i="1"/>
  <c r="T282" i="1" s="1"/>
  <c r="U282" i="1" s="1"/>
  <c r="V282" i="1" s="1"/>
  <c r="W282" i="1" s="1"/>
  <c r="X282" i="1" s="1"/>
  <c r="Y282" i="1" s="1"/>
  <c r="Z282" i="1" s="1"/>
  <c r="O282" i="1"/>
  <c r="P282" i="1" s="1"/>
  <c r="Q282" i="1" s="1"/>
  <c r="R282" i="1" s="1"/>
  <c r="K282" i="1"/>
  <c r="L282" i="1" s="1"/>
  <c r="M282" i="1" s="1"/>
  <c r="N282" i="1" s="1"/>
  <c r="J282" i="1"/>
  <c r="X281" i="1"/>
  <c r="Y281" i="1" s="1"/>
  <c r="Z281" i="1" s="1"/>
  <c r="T281" i="1"/>
  <c r="U281" i="1" s="1"/>
  <c r="V281" i="1" s="1"/>
  <c r="W281" i="1" s="1"/>
  <c r="P281" i="1"/>
  <c r="Q281" i="1" s="1"/>
  <c r="R281" i="1" s="1"/>
  <c r="S281" i="1" s="1"/>
  <c r="L281" i="1"/>
  <c r="M281" i="1" s="1"/>
  <c r="N281" i="1" s="1"/>
  <c r="O281" i="1" s="1"/>
  <c r="K281" i="1"/>
  <c r="J281" i="1"/>
  <c r="Q280" i="1"/>
  <c r="R280" i="1" s="1"/>
  <c r="S280" i="1" s="1"/>
  <c r="T280" i="1" s="1"/>
  <c r="U280" i="1" s="1"/>
  <c r="V280" i="1" s="1"/>
  <c r="W280" i="1" s="1"/>
  <c r="X280" i="1" s="1"/>
  <c r="Y280" i="1" s="1"/>
  <c r="Z280" i="1" s="1"/>
  <c r="M280" i="1"/>
  <c r="N280" i="1" s="1"/>
  <c r="O280" i="1" s="1"/>
  <c r="P280" i="1" s="1"/>
  <c r="L280" i="1"/>
  <c r="K280" i="1"/>
  <c r="J280" i="1"/>
  <c r="N279" i="1"/>
  <c r="O279" i="1" s="1"/>
  <c r="P279" i="1" s="1"/>
  <c r="Q279" i="1" s="1"/>
  <c r="R279" i="1" s="1"/>
  <c r="S279" i="1" s="1"/>
  <c r="T279" i="1" s="1"/>
  <c r="U279" i="1" s="1"/>
  <c r="V279" i="1" s="1"/>
  <c r="W279" i="1" s="1"/>
  <c r="X279" i="1" s="1"/>
  <c r="Y279" i="1" s="1"/>
  <c r="Z279" i="1" s="1"/>
  <c r="J279" i="1"/>
  <c r="K279" i="1" s="1"/>
  <c r="L279" i="1" s="1"/>
  <c r="M279" i="1" s="1"/>
  <c r="O278" i="1"/>
  <c r="P278" i="1" s="1"/>
  <c r="Q278" i="1" s="1"/>
  <c r="R278" i="1" s="1"/>
  <c r="S278" i="1" s="1"/>
  <c r="T278" i="1" s="1"/>
  <c r="U278" i="1" s="1"/>
  <c r="V278" i="1" s="1"/>
  <c r="W278" i="1" s="1"/>
  <c r="X278" i="1" s="1"/>
  <c r="Y278" i="1" s="1"/>
  <c r="Z278" i="1" s="1"/>
  <c r="K278" i="1"/>
  <c r="L278" i="1" s="1"/>
  <c r="M278" i="1" s="1"/>
  <c r="N278" i="1" s="1"/>
  <c r="J278" i="1"/>
  <c r="P277" i="1"/>
  <c r="Q277" i="1" s="1"/>
  <c r="R277" i="1" s="1"/>
  <c r="S277" i="1" s="1"/>
  <c r="T277" i="1" s="1"/>
  <c r="U277" i="1" s="1"/>
  <c r="V277" i="1" s="1"/>
  <c r="W277" i="1" s="1"/>
  <c r="X277" i="1" s="1"/>
  <c r="Y277" i="1" s="1"/>
  <c r="Z277" i="1" s="1"/>
  <c r="L277" i="1"/>
  <c r="M277" i="1" s="1"/>
  <c r="N277" i="1" s="1"/>
  <c r="O277" i="1" s="1"/>
  <c r="K277" i="1"/>
  <c r="J277" i="1"/>
  <c r="Y276" i="1"/>
  <c r="Z276" i="1" s="1"/>
  <c r="M276" i="1"/>
  <c r="N276" i="1" s="1"/>
  <c r="O276" i="1" s="1"/>
  <c r="P276" i="1" s="1"/>
  <c r="Q276" i="1" s="1"/>
  <c r="R276" i="1" s="1"/>
  <c r="S276" i="1" s="1"/>
  <c r="T276" i="1" s="1"/>
  <c r="U276" i="1" s="1"/>
  <c r="V276" i="1" s="1"/>
  <c r="W276" i="1" s="1"/>
  <c r="X276" i="1" s="1"/>
  <c r="L276" i="1"/>
  <c r="K276" i="1"/>
  <c r="J276" i="1"/>
  <c r="V275" i="1"/>
  <c r="W275" i="1" s="1"/>
  <c r="X275" i="1" s="1"/>
  <c r="Y275" i="1" s="1"/>
  <c r="Z275" i="1" s="1"/>
  <c r="J275" i="1"/>
  <c r="K275" i="1" s="1"/>
  <c r="L275" i="1" s="1"/>
  <c r="M275" i="1" s="1"/>
  <c r="N275" i="1" s="1"/>
  <c r="O275" i="1" s="1"/>
  <c r="P275" i="1" s="1"/>
  <c r="Q275" i="1" s="1"/>
  <c r="R275" i="1" s="1"/>
  <c r="S275" i="1" s="1"/>
  <c r="T275" i="1" s="1"/>
  <c r="U275" i="1" s="1"/>
  <c r="W274" i="1"/>
  <c r="X274" i="1" s="1"/>
  <c r="Y274" i="1" s="1"/>
  <c r="Z274" i="1" s="1"/>
  <c r="K274" i="1"/>
  <c r="L274" i="1" s="1"/>
  <c r="M274" i="1" s="1"/>
  <c r="N274" i="1" s="1"/>
  <c r="O274" i="1" s="1"/>
  <c r="P274" i="1" s="1"/>
  <c r="Q274" i="1" s="1"/>
  <c r="R274" i="1" s="1"/>
  <c r="S274" i="1" s="1"/>
  <c r="T274" i="1" s="1"/>
  <c r="U274" i="1" s="1"/>
  <c r="V274" i="1" s="1"/>
  <c r="J274" i="1"/>
  <c r="H216" i="2" s="1"/>
  <c r="L273" i="1"/>
  <c r="M273" i="1" s="1"/>
  <c r="N273" i="1" s="1"/>
  <c r="O273" i="1" s="1"/>
  <c r="P273" i="1" s="1"/>
  <c r="Q273" i="1" s="1"/>
  <c r="R273" i="1" s="1"/>
  <c r="S273" i="1" s="1"/>
  <c r="T273" i="1" s="1"/>
  <c r="U273" i="1" s="1"/>
  <c r="V273" i="1" s="1"/>
  <c r="W273" i="1" s="1"/>
  <c r="X273" i="1" s="1"/>
  <c r="Y273" i="1" s="1"/>
  <c r="Z273" i="1" s="1"/>
  <c r="K273" i="1"/>
  <c r="J273" i="1"/>
  <c r="U272" i="1"/>
  <c r="V272" i="1" s="1"/>
  <c r="W272" i="1" s="1"/>
  <c r="X272" i="1" s="1"/>
  <c r="Y272" i="1" s="1"/>
  <c r="Z272" i="1" s="1"/>
  <c r="Q272" i="1"/>
  <c r="R272" i="1" s="1"/>
  <c r="S272" i="1" s="1"/>
  <c r="T272" i="1" s="1"/>
  <c r="M272" i="1"/>
  <c r="N272" i="1" s="1"/>
  <c r="O272" i="1" s="1"/>
  <c r="P272" i="1" s="1"/>
  <c r="L272" i="1"/>
  <c r="K272" i="1"/>
  <c r="J272" i="1"/>
  <c r="V271" i="1"/>
  <c r="W271" i="1" s="1"/>
  <c r="X271" i="1" s="1"/>
  <c r="Y271" i="1" s="1"/>
  <c r="Z271" i="1" s="1"/>
  <c r="R271" i="1"/>
  <c r="S271" i="1" s="1"/>
  <c r="T271" i="1" s="1"/>
  <c r="U271" i="1" s="1"/>
  <c r="N271" i="1"/>
  <c r="O271" i="1" s="1"/>
  <c r="P271" i="1" s="1"/>
  <c r="Q271" i="1" s="1"/>
  <c r="J271" i="1"/>
  <c r="K271" i="1" s="1"/>
  <c r="L271" i="1" s="1"/>
  <c r="M271" i="1" s="1"/>
  <c r="W270" i="1"/>
  <c r="X270" i="1" s="1"/>
  <c r="Y270" i="1" s="1"/>
  <c r="Z270" i="1" s="1"/>
  <c r="S270" i="1"/>
  <c r="T270" i="1" s="1"/>
  <c r="U270" i="1" s="1"/>
  <c r="V270" i="1" s="1"/>
  <c r="O270" i="1"/>
  <c r="P270" i="1" s="1"/>
  <c r="Q270" i="1" s="1"/>
  <c r="R270" i="1" s="1"/>
  <c r="K270" i="1"/>
  <c r="L270" i="1" s="1"/>
  <c r="M270" i="1" s="1"/>
  <c r="N270" i="1" s="1"/>
  <c r="J270" i="1"/>
  <c r="H212" i="2" s="1"/>
  <c r="L269" i="1"/>
  <c r="M269" i="1" s="1"/>
  <c r="N269" i="1" s="1"/>
  <c r="O269" i="1" s="1"/>
  <c r="P269" i="1" s="1"/>
  <c r="Q269" i="1" s="1"/>
  <c r="R269" i="1" s="1"/>
  <c r="S269" i="1" s="1"/>
  <c r="T269" i="1" s="1"/>
  <c r="U269" i="1" s="1"/>
  <c r="V269" i="1" s="1"/>
  <c r="W269" i="1" s="1"/>
  <c r="X269" i="1" s="1"/>
  <c r="Y269" i="1" s="1"/>
  <c r="Z269" i="1" s="1"/>
  <c r="K269" i="1"/>
  <c r="J269" i="1"/>
  <c r="Q268" i="1"/>
  <c r="R268" i="1" s="1"/>
  <c r="S268" i="1" s="1"/>
  <c r="T268" i="1" s="1"/>
  <c r="U268" i="1" s="1"/>
  <c r="V268" i="1" s="1"/>
  <c r="W268" i="1" s="1"/>
  <c r="X268" i="1" s="1"/>
  <c r="Y268" i="1" s="1"/>
  <c r="Z268" i="1" s="1"/>
  <c r="M268" i="1"/>
  <c r="N268" i="1" s="1"/>
  <c r="O268" i="1" s="1"/>
  <c r="P268" i="1" s="1"/>
  <c r="L268" i="1"/>
  <c r="K268" i="1"/>
  <c r="J268" i="1"/>
  <c r="N267" i="1"/>
  <c r="O267" i="1" s="1"/>
  <c r="P267" i="1" s="1"/>
  <c r="Q267" i="1" s="1"/>
  <c r="R267" i="1" s="1"/>
  <c r="S267" i="1" s="1"/>
  <c r="T267" i="1" s="1"/>
  <c r="U267" i="1" s="1"/>
  <c r="V267" i="1" s="1"/>
  <c r="W267" i="1" s="1"/>
  <c r="X267" i="1" s="1"/>
  <c r="Y267" i="1" s="1"/>
  <c r="Z267" i="1" s="1"/>
  <c r="J267" i="1"/>
  <c r="K267" i="1" s="1"/>
  <c r="L267" i="1" s="1"/>
  <c r="M267" i="1" s="1"/>
  <c r="S266" i="1"/>
  <c r="T266" i="1" s="1"/>
  <c r="U266" i="1" s="1"/>
  <c r="V266" i="1" s="1"/>
  <c r="W266" i="1" s="1"/>
  <c r="X266" i="1" s="1"/>
  <c r="Y266" i="1" s="1"/>
  <c r="Z266" i="1" s="1"/>
  <c r="O266" i="1"/>
  <c r="P266" i="1" s="1"/>
  <c r="Q266" i="1" s="1"/>
  <c r="R266" i="1" s="1"/>
  <c r="K266" i="1"/>
  <c r="L266" i="1" s="1"/>
  <c r="M266" i="1" s="1"/>
  <c r="N266" i="1" s="1"/>
  <c r="J266" i="1"/>
  <c r="X265" i="1"/>
  <c r="Y265" i="1" s="1"/>
  <c r="Z265" i="1" s="1"/>
  <c r="J265" i="1"/>
  <c r="K265" i="1" s="1"/>
  <c r="L265" i="1" s="1"/>
  <c r="M265" i="1" s="1"/>
  <c r="N265" i="1" s="1"/>
  <c r="O265" i="1" s="1"/>
  <c r="P265" i="1" s="1"/>
  <c r="Q265" i="1" s="1"/>
  <c r="R265" i="1" s="1"/>
  <c r="S265" i="1" s="1"/>
  <c r="T265" i="1" s="1"/>
  <c r="U265" i="1" s="1"/>
  <c r="V265" i="1" s="1"/>
  <c r="W265" i="1" s="1"/>
  <c r="M264" i="1"/>
  <c r="K264" i="1"/>
  <c r="L264" i="1" s="1"/>
  <c r="J264" i="1"/>
  <c r="I263" i="1"/>
  <c r="K262" i="1"/>
  <c r="F261" i="1"/>
  <c r="Y257" i="1"/>
  <c r="Z257" i="1" s="1"/>
  <c r="K257" i="1"/>
  <c r="L257" i="1" s="1"/>
  <c r="M257" i="1" s="1"/>
  <c r="N257" i="1" s="1"/>
  <c r="O257" i="1" s="1"/>
  <c r="P257" i="1" s="1"/>
  <c r="Q257" i="1" s="1"/>
  <c r="R257" i="1" s="1"/>
  <c r="S257" i="1" s="1"/>
  <c r="T257" i="1" s="1"/>
  <c r="U257" i="1" s="1"/>
  <c r="V257" i="1" s="1"/>
  <c r="W257" i="1" s="1"/>
  <c r="X257" i="1" s="1"/>
  <c r="J257" i="1"/>
  <c r="R256" i="1"/>
  <c r="S256" i="1" s="1"/>
  <c r="T256" i="1" s="1"/>
  <c r="U256" i="1" s="1"/>
  <c r="V256" i="1" s="1"/>
  <c r="W256" i="1" s="1"/>
  <c r="X256" i="1" s="1"/>
  <c r="Y256" i="1" s="1"/>
  <c r="Z256" i="1" s="1"/>
  <c r="N256" i="1"/>
  <c r="O256" i="1" s="1"/>
  <c r="P256" i="1" s="1"/>
  <c r="Q256" i="1" s="1"/>
  <c r="J256" i="1"/>
  <c r="K256" i="1" s="1"/>
  <c r="L256" i="1" s="1"/>
  <c r="M256" i="1" s="1"/>
  <c r="O255" i="1"/>
  <c r="P255" i="1" s="1"/>
  <c r="Q255" i="1" s="1"/>
  <c r="R255" i="1" s="1"/>
  <c r="S255" i="1" s="1"/>
  <c r="T255" i="1" s="1"/>
  <c r="U255" i="1" s="1"/>
  <c r="V255" i="1" s="1"/>
  <c r="W255" i="1" s="1"/>
  <c r="X255" i="1" s="1"/>
  <c r="Y255" i="1" s="1"/>
  <c r="Z255" i="1" s="1"/>
  <c r="K255" i="1"/>
  <c r="L255" i="1" s="1"/>
  <c r="M255" i="1" s="1"/>
  <c r="N255" i="1" s="1"/>
  <c r="J255" i="1"/>
  <c r="T254" i="1"/>
  <c r="U254" i="1" s="1"/>
  <c r="V254" i="1" s="1"/>
  <c r="W254" i="1" s="1"/>
  <c r="X254" i="1" s="1"/>
  <c r="Y254" i="1" s="1"/>
  <c r="Z254" i="1" s="1"/>
  <c r="J254" i="1"/>
  <c r="K254" i="1" s="1"/>
  <c r="L254" i="1" s="1"/>
  <c r="M254" i="1" s="1"/>
  <c r="N254" i="1" s="1"/>
  <c r="O254" i="1" s="1"/>
  <c r="P254" i="1" s="1"/>
  <c r="Q254" i="1" s="1"/>
  <c r="R254" i="1" s="1"/>
  <c r="S254" i="1" s="1"/>
  <c r="K253" i="1"/>
  <c r="L253" i="1" s="1"/>
  <c r="M253" i="1" s="1"/>
  <c r="N253" i="1" s="1"/>
  <c r="O253" i="1" s="1"/>
  <c r="P253" i="1" s="1"/>
  <c r="Q253" i="1" s="1"/>
  <c r="R253" i="1" s="1"/>
  <c r="S253" i="1" s="1"/>
  <c r="T253" i="1" s="1"/>
  <c r="U253" i="1" s="1"/>
  <c r="V253" i="1" s="1"/>
  <c r="W253" i="1" s="1"/>
  <c r="X253" i="1" s="1"/>
  <c r="Y253" i="1" s="1"/>
  <c r="Z253" i="1" s="1"/>
  <c r="J253" i="1"/>
  <c r="P252" i="1"/>
  <c r="Q252" i="1" s="1"/>
  <c r="R252" i="1" s="1"/>
  <c r="S252" i="1" s="1"/>
  <c r="T252" i="1" s="1"/>
  <c r="U252" i="1" s="1"/>
  <c r="V252" i="1" s="1"/>
  <c r="W252" i="1" s="1"/>
  <c r="X252" i="1" s="1"/>
  <c r="Y252" i="1" s="1"/>
  <c r="Z252" i="1" s="1"/>
  <c r="N252" i="1"/>
  <c r="O252" i="1" s="1"/>
  <c r="L252" i="1"/>
  <c r="M252" i="1" s="1"/>
  <c r="J252" i="1"/>
  <c r="K252" i="1" s="1"/>
  <c r="Q251" i="1"/>
  <c r="R251" i="1" s="1"/>
  <c r="S251" i="1" s="1"/>
  <c r="T251" i="1" s="1"/>
  <c r="U251" i="1" s="1"/>
  <c r="V251" i="1" s="1"/>
  <c r="W251" i="1" s="1"/>
  <c r="X251" i="1" s="1"/>
  <c r="Y251" i="1" s="1"/>
  <c r="Z251" i="1" s="1"/>
  <c r="O251" i="1"/>
  <c r="P251" i="1" s="1"/>
  <c r="M251" i="1"/>
  <c r="N251" i="1" s="1"/>
  <c r="K251" i="1"/>
  <c r="L251" i="1" s="1"/>
  <c r="J251" i="1"/>
  <c r="T250" i="1"/>
  <c r="U250" i="1" s="1"/>
  <c r="V250" i="1" s="1"/>
  <c r="W250" i="1" s="1"/>
  <c r="X250" i="1" s="1"/>
  <c r="Y250" i="1" s="1"/>
  <c r="Z250" i="1" s="1"/>
  <c r="L250" i="1"/>
  <c r="M250" i="1" s="1"/>
  <c r="N250" i="1" s="1"/>
  <c r="O250" i="1" s="1"/>
  <c r="P250" i="1" s="1"/>
  <c r="Q250" i="1" s="1"/>
  <c r="R250" i="1" s="1"/>
  <c r="S250" i="1" s="1"/>
  <c r="J250" i="1"/>
  <c r="K250" i="1" s="1"/>
  <c r="M249" i="1"/>
  <c r="N249" i="1" s="1"/>
  <c r="O249" i="1" s="1"/>
  <c r="P249" i="1" s="1"/>
  <c r="Q249" i="1" s="1"/>
  <c r="R249" i="1" s="1"/>
  <c r="S249" i="1" s="1"/>
  <c r="T249" i="1" s="1"/>
  <c r="U249" i="1" s="1"/>
  <c r="V249" i="1" s="1"/>
  <c r="W249" i="1" s="1"/>
  <c r="X249" i="1" s="1"/>
  <c r="Y249" i="1" s="1"/>
  <c r="Z249" i="1" s="1"/>
  <c r="K249" i="1"/>
  <c r="L249" i="1" s="1"/>
  <c r="J249" i="1"/>
  <c r="N248" i="1"/>
  <c r="O248" i="1" s="1"/>
  <c r="P248" i="1" s="1"/>
  <c r="Q248" i="1" s="1"/>
  <c r="R248" i="1" s="1"/>
  <c r="S248" i="1" s="1"/>
  <c r="T248" i="1" s="1"/>
  <c r="U248" i="1" s="1"/>
  <c r="V248" i="1" s="1"/>
  <c r="W248" i="1" s="1"/>
  <c r="X248" i="1" s="1"/>
  <c r="Y248" i="1" s="1"/>
  <c r="Z248" i="1" s="1"/>
  <c r="L248" i="1"/>
  <c r="M248" i="1" s="1"/>
  <c r="J248" i="1"/>
  <c r="K248" i="1" s="1"/>
  <c r="R247" i="1"/>
  <c r="S247" i="1" s="1"/>
  <c r="T247" i="1" s="1"/>
  <c r="U247" i="1" s="1"/>
  <c r="V247" i="1" s="1"/>
  <c r="W247" i="1" s="1"/>
  <c r="X247" i="1" s="1"/>
  <c r="Y247" i="1" s="1"/>
  <c r="Z247" i="1" s="1"/>
  <c r="M247" i="1"/>
  <c r="N247" i="1" s="1"/>
  <c r="O247" i="1" s="1"/>
  <c r="P247" i="1" s="1"/>
  <c r="Q247" i="1" s="1"/>
  <c r="K247" i="1"/>
  <c r="L247" i="1" s="1"/>
  <c r="J247" i="1"/>
  <c r="J246" i="1"/>
  <c r="Y245" i="1"/>
  <c r="Z245" i="1" s="1"/>
  <c r="O245" i="1"/>
  <c r="P245" i="1" s="1"/>
  <c r="Q245" i="1" s="1"/>
  <c r="R245" i="1" s="1"/>
  <c r="S245" i="1" s="1"/>
  <c r="T245" i="1" s="1"/>
  <c r="U245" i="1" s="1"/>
  <c r="V245" i="1" s="1"/>
  <c r="W245" i="1" s="1"/>
  <c r="X245" i="1" s="1"/>
  <c r="K245" i="1"/>
  <c r="L245" i="1" s="1"/>
  <c r="M245" i="1" s="1"/>
  <c r="N245" i="1" s="1"/>
  <c r="J245" i="1"/>
  <c r="J244" i="1"/>
  <c r="N243" i="1"/>
  <c r="O243" i="1" s="1"/>
  <c r="P243" i="1" s="1"/>
  <c r="Q243" i="1" s="1"/>
  <c r="R243" i="1" s="1"/>
  <c r="S243" i="1" s="1"/>
  <c r="T243" i="1" s="1"/>
  <c r="U243" i="1" s="1"/>
  <c r="V243" i="1" s="1"/>
  <c r="W243" i="1" s="1"/>
  <c r="X243" i="1" s="1"/>
  <c r="Y243" i="1" s="1"/>
  <c r="Z243" i="1" s="1"/>
  <c r="M243" i="1"/>
  <c r="K243" i="1"/>
  <c r="L243" i="1" s="1"/>
  <c r="J243" i="1"/>
  <c r="J242" i="1"/>
  <c r="P241" i="1"/>
  <c r="Q241" i="1" s="1"/>
  <c r="R241" i="1" s="1"/>
  <c r="S241" i="1" s="1"/>
  <c r="T241" i="1" s="1"/>
  <c r="U241" i="1" s="1"/>
  <c r="V241" i="1" s="1"/>
  <c r="W241" i="1" s="1"/>
  <c r="X241" i="1" s="1"/>
  <c r="Y241" i="1" s="1"/>
  <c r="Z241" i="1" s="1"/>
  <c r="K241" i="1"/>
  <c r="L241" i="1" s="1"/>
  <c r="M241" i="1" s="1"/>
  <c r="N241" i="1" s="1"/>
  <c r="O241" i="1" s="1"/>
  <c r="J241" i="1"/>
  <c r="J240" i="1"/>
  <c r="W239" i="1"/>
  <c r="X239" i="1" s="1"/>
  <c r="Y239" i="1" s="1"/>
  <c r="Z239" i="1" s="1"/>
  <c r="R239" i="1"/>
  <c r="S239" i="1" s="1"/>
  <c r="T239" i="1" s="1"/>
  <c r="U239" i="1" s="1"/>
  <c r="V239" i="1" s="1"/>
  <c r="M239" i="1"/>
  <c r="N239" i="1" s="1"/>
  <c r="O239" i="1" s="1"/>
  <c r="P239" i="1" s="1"/>
  <c r="Q239" i="1" s="1"/>
  <c r="K239" i="1"/>
  <c r="L239" i="1" s="1"/>
  <c r="J239" i="1"/>
  <c r="J238" i="1"/>
  <c r="K237" i="1"/>
  <c r="L237" i="1" s="1"/>
  <c r="M237" i="1" s="1"/>
  <c r="N237" i="1" s="1"/>
  <c r="O237" i="1" s="1"/>
  <c r="P237" i="1" s="1"/>
  <c r="Q237" i="1" s="1"/>
  <c r="R237" i="1" s="1"/>
  <c r="S237" i="1" s="1"/>
  <c r="T237" i="1" s="1"/>
  <c r="U237" i="1" s="1"/>
  <c r="V237" i="1" s="1"/>
  <c r="W237" i="1" s="1"/>
  <c r="X237" i="1" s="1"/>
  <c r="Y237" i="1" s="1"/>
  <c r="Z237" i="1" s="1"/>
  <c r="J237" i="1"/>
  <c r="M236" i="1"/>
  <c r="N236" i="1" s="1"/>
  <c r="O236" i="1" s="1"/>
  <c r="P236" i="1" s="1"/>
  <c r="Q236" i="1" s="1"/>
  <c r="R236" i="1" s="1"/>
  <c r="S236" i="1" s="1"/>
  <c r="T236" i="1" s="1"/>
  <c r="U236" i="1" s="1"/>
  <c r="V236" i="1" s="1"/>
  <c r="W236" i="1" s="1"/>
  <c r="X236" i="1" s="1"/>
  <c r="Y236" i="1" s="1"/>
  <c r="Z236" i="1" s="1"/>
  <c r="L236" i="1"/>
  <c r="K236" i="1"/>
  <c r="J236" i="1"/>
  <c r="Z235" i="1"/>
  <c r="N235" i="1"/>
  <c r="O235" i="1" s="1"/>
  <c r="P235" i="1" s="1"/>
  <c r="Q235" i="1" s="1"/>
  <c r="R235" i="1" s="1"/>
  <c r="S235" i="1" s="1"/>
  <c r="T235" i="1" s="1"/>
  <c r="U235" i="1" s="1"/>
  <c r="V235" i="1" s="1"/>
  <c r="W235" i="1" s="1"/>
  <c r="X235" i="1" s="1"/>
  <c r="Y235" i="1" s="1"/>
  <c r="J235" i="1"/>
  <c r="K235" i="1" s="1"/>
  <c r="L235" i="1" s="1"/>
  <c r="M235" i="1" s="1"/>
  <c r="K234" i="1"/>
  <c r="L234" i="1" s="1"/>
  <c r="M234" i="1" s="1"/>
  <c r="N234" i="1" s="1"/>
  <c r="O234" i="1" s="1"/>
  <c r="P234" i="1" s="1"/>
  <c r="Q234" i="1" s="1"/>
  <c r="R234" i="1" s="1"/>
  <c r="S234" i="1" s="1"/>
  <c r="T234" i="1" s="1"/>
  <c r="U234" i="1" s="1"/>
  <c r="V234" i="1" s="1"/>
  <c r="W234" i="1" s="1"/>
  <c r="X234" i="1" s="1"/>
  <c r="Y234" i="1" s="1"/>
  <c r="Z234" i="1" s="1"/>
  <c r="J234" i="1"/>
  <c r="P233" i="1"/>
  <c r="Q233" i="1" s="1"/>
  <c r="R233" i="1" s="1"/>
  <c r="S233" i="1" s="1"/>
  <c r="T233" i="1" s="1"/>
  <c r="U233" i="1" s="1"/>
  <c r="V233" i="1" s="1"/>
  <c r="W233" i="1" s="1"/>
  <c r="X233" i="1" s="1"/>
  <c r="Y233" i="1" s="1"/>
  <c r="Z233" i="1" s="1"/>
  <c r="L233" i="1"/>
  <c r="M233" i="1" s="1"/>
  <c r="N233" i="1" s="1"/>
  <c r="O233" i="1" s="1"/>
  <c r="K233" i="1"/>
  <c r="J233" i="1"/>
  <c r="L232" i="1"/>
  <c r="M232" i="1" s="1"/>
  <c r="N232" i="1" s="1"/>
  <c r="O232" i="1" s="1"/>
  <c r="P232" i="1" s="1"/>
  <c r="Q232" i="1" s="1"/>
  <c r="R232" i="1" s="1"/>
  <c r="S232" i="1" s="1"/>
  <c r="T232" i="1" s="1"/>
  <c r="U232" i="1" s="1"/>
  <c r="V232" i="1" s="1"/>
  <c r="W232" i="1" s="1"/>
  <c r="X232" i="1" s="1"/>
  <c r="Y232" i="1" s="1"/>
  <c r="Z232" i="1" s="1"/>
  <c r="K232" i="1"/>
  <c r="J232" i="1"/>
  <c r="Q231" i="1"/>
  <c r="R231" i="1" s="1"/>
  <c r="S231" i="1" s="1"/>
  <c r="T231" i="1" s="1"/>
  <c r="U231" i="1" s="1"/>
  <c r="V231" i="1" s="1"/>
  <c r="W231" i="1" s="1"/>
  <c r="X231" i="1" s="1"/>
  <c r="Y231" i="1" s="1"/>
  <c r="Z231" i="1" s="1"/>
  <c r="M231" i="1"/>
  <c r="N231" i="1" s="1"/>
  <c r="O231" i="1" s="1"/>
  <c r="P231" i="1" s="1"/>
  <c r="J231" i="1"/>
  <c r="K231" i="1" s="1"/>
  <c r="L231" i="1" s="1"/>
  <c r="J230" i="1"/>
  <c r="K229" i="1"/>
  <c r="L229" i="1" s="1"/>
  <c r="M229" i="1" s="1"/>
  <c r="N229" i="1" s="1"/>
  <c r="O229" i="1" s="1"/>
  <c r="P229" i="1" s="1"/>
  <c r="Q229" i="1" s="1"/>
  <c r="R229" i="1" s="1"/>
  <c r="S229" i="1" s="1"/>
  <c r="T229" i="1" s="1"/>
  <c r="U229" i="1" s="1"/>
  <c r="V229" i="1" s="1"/>
  <c r="W229" i="1" s="1"/>
  <c r="X229" i="1" s="1"/>
  <c r="Y229" i="1" s="1"/>
  <c r="Z229" i="1" s="1"/>
  <c r="J229" i="1"/>
  <c r="M228" i="1"/>
  <c r="L228" i="1"/>
  <c r="K228" i="1"/>
  <c r="J228" i="1"/>
  <c r="J227" i="1"/>
  <c r="J15" i="1" s="1"/>
  <c r="I227" i="1"/>
  <c r="K226" i="1"/>
  <c r="F225" i="1"/>
  <c r="P221" i="1"/>
  <c r="Q221" i="1" s="1"/>
  <c r="R221" i="1" s="1"/>
  <c r="S221" i="1" s="1"/>
  <c r="T221" i="1" s="1"/>
  <c r="U221" i="1" s="1"/>
  <c r="V221" i="1" s="1"/>
  <c r="W221" i="1" s="1"/>
  <c r="X221" i="1" s="1"/>
  <c r="Y221" i="1" s="1"/>
  <c r="Z221" i="1" s="1"/>
  <c r="L221" i="1"/>
  <c r="M221" i="1" s="1"/>
  <c r="N221" i="1" s="1"/>
  <c r="O221" i="1" s="1"/>
  <c r="K221" i="1"/>
  <c r="J221" i="1"/>
  <c r="Y220" i="1"/>
  <c r="Z220" i="1" s="1"/>
  <c r="M220" i="1"/>
  <c r="N220" i="1" s="1"/>
  <c r="O220" i="1" s="1"/>
  <c r="P220" i="1" s="1"/>
  <c r="Q220" i="1" s="1"/>
  <c r="R220" i="1" s="1"/>
  <c r="S220" i="1" s="1"/>
  <c r="T220" i="1" s="1"/>
  <c r="U220" i="1" s="1"/>
  <c r="V220" i="1" s="1"/>
  <c r="W220" i="1" s="1"/>
  <c r="X220" i="1" s="1"/>
  <c r="J220" i="1"/>
  <c r="K220" i="1" s="1"/>
  <c r="L220" i="1" s="1"/>
  <c r="Z219" i="1"/>
  <c r="J219" i="1"/>
  <c r="K219" i="1" s="1"/>
  <c r="L219" i="1" s="1"/>
  <c r="M219" i="1" s="1"/>
  <c r="N219" i="1" s="1"/>
  <c r="O219" i="1" s="1"/>
  <c r="P219" i="1" s="1"/>
  <c r="Q219" i="1" s="1"/>
  <c r="R219" i="1" s="1"/>
  <c r="S219" i="1" s="1"/>
  <c r="T219" i="1" s="1"/>
  <c r="U219" i="1" s="1"/>
  <c r="V219" i="1" s="1"/>
  <c r="W219" i="1" s="1"/>
  <c r="X219" i="1" s="1"/>
  <c r="Y219" i="1" s="1"/>
  <c r="O218" i="1"/>
  <c r="P218" i="1" s="1"/>
  <c r="Q218" i="1" s="1"/>
  <c r="R218" i="1" s="1"/>
  <c r="S218" i="1" s="1"/>
  <c r="T218" i="1" s="1"/>
  <c r="U218" i="1" s="1"/>
  <c r="V218" i="1" s="1"/>
  <c r="W218" i="1" s="1"/>
  <c r="X218" i="1" s="1"/>
  <c r="Y218" i="1" s="1"/>
  <c r="Z218" i="1" s="1"/>
  <c r="K218" i="1"/>
  <c r="L218" i="1" s="1"/>
  <c r="M218" i="1" s="1"/>
  <c r="N218" i="1" s="1"/>
  <c r="J218" i="1"/>
  <c r="Q217" i="1"/>
  <c r="R217" i="1" s="1"/>
  <c r="S217" i="1" s="1"/>
  <c r="T217" i="1" s="1"/>
  <c r="U217" i="1" s="1"/>
  <c r="V217" i="1" s="1"/>
  <c r="W217" i="1" s="1"/>
  <c r="X217" i="1" s="1"/>
  <c r="Y217" i="1" s="1"/>
  <c r="Z217" i="1" s="1"/>
  <c r="M217" i="1"/>
  <c r="N217" i="1" s="1"/>
  <c r="O217" i="1" s="1"/>
  <c r="P217" i="1" s="1"/>
  <c r="L217" i="1"/>
  <c r="K217" i="1"/>
  <c r="J217" i="1"/>
  <c r="R216" i="1"/>
  <c r="S216" i="1" s="1"/>
  <c r="T216" i="1" s="1"/>
  <c r="U216" i="1" s="1"/>
  <c r="V216" i="1" s="1"/>
  <c r="W216" i="1" s="1"/>
  <c r="X216" i="1" s="1"/>
  <c r="Y216" i="1" s="1"/>
  <c r="Z216" i="1" s="1"/>
  <c r="N216" i="1"/>
  <c r="O216" i="1" s="1"/>
  <c r="P216" i="1" s="1"/>
  <c r="Q216" i="1" s="1"/>
  <c r="J216" i="1"/>
  <c r="K216" i="1" s="1"/>
  <c r="L216" i="1" s="1"/>
  <c r="M216" i="1" s="1"/>
  <c r="S215" i="1"/>
  <c r="T215" i="1" s="1"/>
  <c r="U215" i="1" s="1"/>
  <c r="V215" i="1" s="1"/>
  <c r="W215" i="1" s="1"/>
  <c r="X215" i="1" s="1"/>
  <c r="Y215" i="1" s="1"/>
  <c r="Z215" i="1" s="1"/>
  <c r="O215" i="1"/>
  <c r="P215" i="1" s="1"/>
  <c r="Q215" i="1" s="1"/>
  <c r="R215" i="1" s="1"/>
  <c r="K215" i="1"/>
  <c r="L215" i="1" s="1"/>
  <c r="M215" i="1" s="1"/>
  <c r="N215" i="1" s="1"/>
  <c r="J215" i="1"/>
  <c r="X214" i="1"/>
  <c r="Y214" i="1" s="1"/>
  <c r="Z214" i="1" s="1"/>
  <c r="T214" i="1"/>
  <c r="U214" i="1" s="1"/>
  <c r="V214" i="1" s="1"/>
  <c r="W214" i="1" s="1"/>
  <c r="L214" i="1"/>
  <c r="M214" i="1" s="1"/>
  <c r="N214" i="1" s="1"/>
  <c r="O214" i="1" s="1"/>
  <c r="P214" i="1" s="1"/>
  <c r="Q214" i="1" s="1"/>
  <c r="R214" i="1" s="1"/>
  <c r="S214" i="1" s="1"/>
  <c r="K214" i="1"/>
  <c r="J214" i="1"/>
  <c r="P213" i="1"/>
  <c r="Q213" i="1" s="1"/>
  <c r="R213" i="1" s="1"/>
  <c r="S213" i="1" s="1"/>
  <c r="T213" i="1" s="1"/>
  <c r="U213" i="1" s="1"/>
  <c r="V213" i="1" s="1"/>
  <c r="W213" i="1" s="1"/>
  <c r="X213" i="1" s="1"/>
  <c r="Y213" i="1" s="1"/>
  <c r="Z213" i="1" s="1"/>
  <c r="L213" i="1"/>
  <c r="M213" i="1" s="1"/>
  <c r="N213" i="1" s="1"/>
  <c r="O213" i="1" s="1"/>
  <c r="K213" i="1"/>
  <c r="J213" i="1"/>
  <c r="Y212" i="1"/>
  <c r="Z212" i="1" s="1"/>
  <c r="M212" i="1"/>
  <c r="N212" i="1" s="1"/>
  <c r="O212" i="1" s="1"/>
  <c r="P212" i="1" s="1"/>
  <c r="Q212" i="1" s="1"/>
  <c r="R212" i="1" s="1"/>
  <c r="S212" i="1" s="1"/>
  <c r="T212" i="1" s="1"/>
  <c r="U212" i="1" s="1"/>
  <c r="V212" i="1" s="1"/>
  <c r="W212" i="1" s="1"/>
  <c r="X212" i="1" s="1"/>
  <c r="J212" i="1"/>
  <c r="K212" i="1" s="1"/>
  <c r="L212" i="1" s="1"/>
  <c r="Z211" i="1"/>
  <c r="J211" i="1"/>
  <c r="K211" i="1" s="1"/>
  <c r="L211" i="1" s="1"/>
  <c r="M211" i="1" s="1"/>
  <c r="N211" i="1" s="1"/>
  <c r="O211" i="1" s="1"/>
  <c r="P211" i="1" s="1"/>
  <c r="Q211" i="1" s="1"/>
  <c r="R211" i="1" s="1"/>
  <c r="S211" i="1" s="1"/>
  <c r="T211" i="1" s="1"/>
  <c r="U211" i="1" s="1"/>
  <c r="V211" i="1" s="1"/>
  <c r="W211" i="1" s="1"/>
  <c r="X211" i="1" s="1"/>
  <c r="Y211" i="1" s="1"/>
  <c r="K210" i="1"/>
  <c r="L210" i="1" s="1"/>
  <c r="M210" i="1" s="1"/>
  <c r="N210" i="1" s="1"/>
  <c r="O210" i="1" s="1"/>
  <c r="P210" i="1" s="1"/>
  <c r="Q210" i="1" s="1"/>
  <c r="R210" i="1" s="1"/>
  <c r="S210" i="1" s="1"/>
  <c r="T210" i="1" s="1"/>
  <c r="U210" i="1" s="1"/>
  <c r="V210" i="1" s="1"/>
  <c r="W210" i="1" s="1"/>
  <c r="X210" i="1" s="1"/>
  <c r="Y210" i="1" s="1"/>
  <c r="Z210" i="1" s="1"/>
  <c r="J210" i="1"/>
  <c r="Q209" i="1"/>
  <c r="R209" i="1" s="1"/>
  <c r="S209" i="1" s="1"/>
  <c r="T209" i="1" s="1"/>
  <c r="U209" i="1" s="1"/>
  <c r="V209" i="1" s="1"/>
  <c r="W209" i="1" s="1"/>
  <c r="X209" i="1" s="1"/>
  <c r="Y209" i="1" s="1"/>
  <c r="Z209" i="1" s="1"/>
  <c r="M209" i="1"/>
  <c r="N209" i="1" s="1"/>
  <c r="O209" i="1" s="1"/>
  <c r="P209" i="1" s="1"/>
  <c r="L209" i="1"/>
  <c r="K209" i="1"/>
  <c r="J209" i="1"/>
  <c r="R208" i="1"/>
  <c r="S208" i="1" s="1"/>
  <c r="T208" i="1" s="1"/>
  <c r="U208" i="1" s="1"/>
  <c r="V208" i="1" s="1"/>
  <c r="W208" i="1" s="1"/>
  <c r="X208" i="1" s="1"/>
  <c r="Y208" i="1" s="1"/>
  <c r="Z208" i="1" s="1"/>
  <c r="N208" i="1"/>
  <c r="O208" i="1" s="1"/>
  <c r="P208" i="1" s="1"/>
  <c r="Q208" i="1" s="1"/>
  <c r="J208" i="1"/>
  <c r="K208" i="1" s="1"/>
  <c r="L208" i="1" s="1"/>
  <c r="M208" i="1" s="1"/>
  <c r="S207" i="1"/>
  <c r="T207" i="1" s="1"/>
  <c r="U207" i="1" s="1"/>
  <c r="V207" i="1" s="1"/>
  <c r="W207" i="1" s="1"/>
  <c r="X207" i="1" s="1"/>
  <c r="Y207" i="1" s="1"/>
  <c r="Z207" i="1" s="1"/>
  <c r="O207" i="1"/>
  <c r="P207" i="1" s="1"/>
  <c r="Q207" i="1" s="1"/>
  <c r="R207" i="1" s="1"/>
  <c r="K207" i="1"/>
  <c r="L207" i="1" s="1"/>
  <c r="M207" i="1" s="1"/>
  <c r="N207" i="1" s="1"/>
  <c r="J207" i="1"/>
  <c r="X206" i="1"/>
  <c r="Y206" i="1" s="1"/>
  <c r="Z206" i="1" s="1"/>
  <c r="T206" i="1"/>
  <c r="U206" i="1" s="1"/>
  <c r="V206" i="1" s="1"/>
  <c r="W206" i="1" s="1"/>
  <c r="L206" i="1"/>
  <c r="M206" i="1" s="1"/>
  <c r="N206" i="1" s="1"/>
  <c r="O206" i="1" s="1"/>
  <c r="P206" i="1" s="1"/>
  <c r="Q206" i="1" s="1"/>
  <c r="R206" i="1" s="1"/>
  <c r="S206" i="1" s="1"/>
  <c r="K206" i="1"/>
  <c r="J206" i="1"/>
  <c r="Q205" i="1"/>
  <c r="R205" i="1" s="1"/>
  <c r="S205" i="1" s="1"/>
  <c r="T205" i="1" s="1"/>
  <c r="U205" i="1" s="1"/>
  <c r="V205" i="1" s="1"/>
  <c r="W205" i="1" s="1"/>
  <c r="X205" i="1" s="1"/>
  <c r="Y205" i="1" s="1"/>
  <c r="Z205" i="1" s="1"/>
  <c r="O205" i="1"/>
  <c r="P205" i="1" s="1"/>
  <c r="L205" i="1"/>
  <c r="M205" i="1" s="1"/>
  <c r="N205" i="1" s="1"/>
  <c r="K205" i="1"/>
  <c r="J205" i="1"/>
  <c r="N204" i="1"/>
  <c r="O204" i="1" s="1"/>
  <c r="P204" i="1" s="1"/>
  <c r="Q204" i="1" s="1"/>
  <c r="R204" i="1" s="1"/>
  <c r="S204" i="1" s="1"/>
  <c r="T204" i="1" s="1"/>
  <c r="U204" i="1" s="1"/>
  <c r="V204" i="1" s="1"/>
  <c r="W204" i="1" s="1"/>
  <c r="X204" i="1" s="1"/>
  <c r="Y204" i="1" s="1"/>
  <c r="Z204" i="1" s="1"/>
  <c r="L204" i="1"/>
  <c r="M204" i="1" s="1"/>
  <c r="J204" i="1"/>
  <c r="K204" i="1" s="1"/>
  <c r="O203" i="1"/>
  <c r="P203" i="1" s="1"/>
  <c r="Q203" i="1" s="1"/>
  <c r="R203" i="1" s="1"/>
  <c r="S203" i="1" s="1"/>
  <c r="T203" i="1" s="1"/>
  <c r="U203" i="1" s="1"/>
  <c r="V203" i="1" s="1"/>
  <c r="W203" i="1" s="1"/>
  <c r="X203" i="1" s="1"/>
  <c r="Y203" i="1" s="1"/>
  <c r="Z203" i="1" s="1"/>
  <c r="M203" i="1"/>
  <c r="N203" i="1" s="1"/>
  <c r="J203" i="1"/>
  <c r="K203" i="1" s="1"/>
  <c r="L203" i="1" s="1"/>
  <c r="S202" i="1"/>
  <c r="T202" i="1" s="1"/>
  <c r="U202" i="1" s="1"/>
  <c r="V202" i="1" s="1"/>
  <c r="W202" i="1" s="1"/>
  <c r="X202" i="1" s="1"/>
  <c r="Y202" i="1" s="1"/>
  <c r="Z202" i="1" s="1"/>
  <c r="K202" i="1"/>
  <c r="L202" i="1" s="1"/>
  <c r="M202" i="1" s="1"/>
  <c r="N202" i="1" s="1"/>
  <c r="O202" i="1" s="1"/>
  <c r="P202" i="1" s="1"/>
  <c r="Q202" i="1" s="1"/>
  <c r="R202" i="1" s="1"/>
  <c r="J202" i="1"/>
  <c r="Q201" i="1"/>
  <c r="R201" i="1" s="1"/>
  <c r="S201" i="1" s="1"/>
  <c r="T201" i="1" s="1"/>
  <c r="U201" i="1" s="1"/>
  <c r="V201" i="1" s="1"/>
  <c r="W201" i="1" s="1"/>
  <c r="X201" i="1" s="1"/>
  <c r="Y201" i="1" s="1"/>
  <c r="Z201" i="1" s="1"/>
  <c r="L201" i="1"/>
  <c r="M201" i="1" s="1"/>
  <c r="N201" i="1" s="1"/>
  <c r="O201" i="1" s="1"/>
  <c r="P201" i="1" s="1"/>
  <c r="K201" i="1"/>
  <c r="J201" i="1"/>
  <c r="J200" i="1"/>
  <c r="J199" i="1"/>
  <c r="K199" i="1" s="1"/>
  <c r="L199" i="1" s="1"/>
  <c r="M199" i="1" s="1"/>
  <c r="N199" i="1" s="1"/>
  <c r="O199" i="1" s="1"/>
  <c r="P199" i="1" s="1"/>
  <c r="Q199" i="1" s="1"/>
  <c r="R199" i="1" s="1"/>
  <c r="S199" i="1" s="1"/>
  <c r="T199" i="1" s="1"/>
  <c r="U199" i="1" s="1"/>
  <c r="V199" i="1" s="1"/>
  <c r="W199" i="1" s="1"/>
  <c r="X199" i="1" s="1"/>
  <c r="Y199" i="1" s="1"/>
  <c r="Z199" i="1" s="1"/>
  <c r="X198" i="1"/>
  <c r="Y198" i="1" s="1"/>
  <c r="Z198" i="1" s="1"/>
  <c r="V198" i="1"/>
  <c r="W198" i="1" s="1"/>
  <c r="K198" i="1"/>
  <c r="L198" i="1" s="1"/>
  <c r="M198" i="1" s="1"/>
  <c r="N198" i="1" s="1"/>
  <c r="O198" i="1" s="1"/>
  <c r="P198" i="1" s="1"/>
  <c r="Q198" i="1" s="1"/>
  <c r="R198" i="1" s="1"/>
  <c r="S198" i="1" s="1"/>
  <c r="T198" i="1" s="1"/>
  <c r="U198" i="1" s="1"/>
  <c r="J198" i="1"/>
  <c r="W197" i="1"/>
  <c r="X197" i="1" s="1"/>
  <c r="Y197" i="1" s="1"/>
  <c r="Z197" i="1" s="1"/>
  <c r="L197" i="1"/>
  <c r="M197" i="1" s="1"/>
  <c r="N197" i="1" s="1"/>
  <c r="O197" i="1" s="1"/>
  <c r="P197" i="1" s="1"/>
  <c r="Q197" i="1" s="1"/>
  <c r="R197" i="1" s="1"/>
  <c r="S197" i="1" s="1"/>
  <c r="T197" i="1" s="1"/>
  <c r="U197" i="1" s="1"/>
  <c r="V197" i="1" s="1"/>
  <c r="K197" i="1"/>
  <c r="J197" i="1"/>
  <c r="J196" i="1"/>
  <c r="J195" i="1"/>
  <c r="K195" i="1" s="1"/>
  <c r="L195" i="1" s="1"/>
  <c r="M195" i="1" s="1"/>
  <c r="N195" i="1" s="1"/>
  <c r="O195" i="1" s="1"/>
  <c r="P195" i="1" s="1"/>
  <c r="Q195" i="1" s="1"/>
  <c r="R195" i="1" s="1"/>
  <c r="S195" i="1" s="1"/>
  <c r="T195" i="1" s="1"/>
  <c r="U195" i="1" s="1"/>
  <c r="V195" i="1" s="1"/>
  <c r="W195" i="1" s="1"/>
  <c r="X195" i="1" s="1"/>
  <c r="Y195" i="1" s="1"/>
  <c r="Z195" i="1" s="1"/>
  <c r="X194" i="1"/>
  <c r="Y194" i="1" s="1"/>
  <c r="Z194" i="1" s="1"/>
  <c r="P194" i="1"/>
  <c r="Q194" i="1" s="1"/>
  <c r="R194" i="1" s="1"/>
  <c r="S194" i="1" s="1"/>
  <c r="T194" i="1" s="1"/>
  <c r="U194" i="1" s="1"/>
  <c r="V194" i="1" s="1"/>
  <c r="W194" i="1" s="1"/>
  <c r="J194" i="1"/>
  <c r="J193" i="1"/>
  <c r="K193" i="1" s="1"/>
  <c r="Q192" i="1"/>
  <c r="J192" i="1"/>
  <c r="I191" i="1"/>
  <c r="K190" i="1"/>
  <c r="F189" i="1"/>
  <c r="O185" i="1"/>
  <c r="P185" i="1" s="1"/>
  <c r="Q185" i="1" s="1"/>
  <c r="R185" i="1" s="1"/>
  <c r="S185" i="1" s="1"/>
  <c r="T185" i="1" s="1"/>
  <c r="U185" i="1" s="1"/>
  <c r="V185" i="1" s="1"/>
  <c r="W185" i="1" s="1"/>
  <c r="X185" i="1" s="1"/>
  <c r="Y185" i="1" s="1"/>
  <c r="Z185" i="1" s="1"/>
  <c r="S184" i="1"/>
  <c r="T184" i="1" s="1"/>
  <c r="U184" i="1" s="1"/>
  <c r="V184" i="1" s="1"/>
  <c r="W184" i="1" s="1"/>
  <c r="X184" i="1" s="1"/>
  <c r="Y184" i="1" s="1"/>
  <c r="Z184" i="1" s="1"/>
  <c r="Q184" i="1"/>
  <c r="R184" i="1" s="1"/>
  <c r="O184" i="1"/>
  <c r="P184" i="1" s="1"/>
  <c r="W183" i="1"/>
  <c r="X183" i="1" s="1"/>
  <c r="Y183" i="1" s="1"/>
  <c r="Z183" i="1" s="1"/>
  <c r="U183" i="1"/>
  <c r="V183" i="1" s="1"/>
  <c r="O183" i="1"/>
  <c r="P183" i="1" s="1"/>
  <c r="Q183" i="1" s="1"/>
  <c r="R183" i="1" s="1"/>
  <c r="S183" i="1" s="1"/>
  <c r="T183" i="1" s="1"/>
  <c r="V182" i="1"/>
  <c r="W182" i="1" s="1"/>
  <c r="X182" i="1" s="1"/>
  <c r="Y182" i="1" s="1"/>
  <c r="Z182" i="1" s="1"/>
  <c r="Q182" i="1"/>
  <c r="R182" i="1" s="1"/>
  <c r="S182" i="1" s="1"/>
  <c r="T182" i="1" s="1"/>
  <c r="U182" i="1" s="1"/>
  <c r="O182" i="1"/>
  <c r="P182" i="1" s="1"/>
  <c r="R181" i="1"/>
  <c r="S181" i="1" s="1"/>
  <c r="T181" i="1" s="1"/>
  <c r="U181" i="1" s="1"/>
  <c r="V181" i="1" s="1"/>
  <c r="W181" i="1" s="1"/>
  <c r="X181" i="1" s="1"/>
  <c r="Y181" i="1" s="1"/>
  <c r="Z181" i="1" s="1"/>
  <c r="O181" i="1"/>
  <c r="P181" i="1" s="1"/>
  <c r="Q181" i="1" s="1"/>
  <c r="Q180" i="1"/>
  <c r="R180" i="1" s="1"/>
  <c r="S180" i="1" s="1"/>
  <c r="T180" i="1" s="1"/>
  <c r="U180" i="1" s="1"/>
  <c r="V180" i="1" s="1"/>
  <c r="W180" i="1" s="1"/>
  <c r="X180" i="1" s="1"/>
  <c r="Y180" i="1" s="1"/>
  <c r="Z180" i="1" s="1"/>
  <c r="O180" i="1"/>
  <c r="P180" i="1" s="1"/>
  <c r="W179" i="1"/>
  <c r="X179" i="1" s="1"/>
  <c r="Y179" i="1" s="1"/>
  <c r="Z179" i="1" s="1"/>
  <c r="J179" i="1"/>
  <c r="K179" i="1" s="1"/>
  <c r="L179" i="1" s="1"/>
  <c r="M179" i="1" s="1"/>
  <c r="N179" i="1" s="1"/>
  <c r="O179" i="1" s="1"/>
  <c r="P179" i="1" s="1"/>
  <c r="Q179" i="1" s="1"/>
  <c r="R179" i="1" s="1"/>
  <c r="S179" i="1" s="1"/>
  <c r="T179" i="1" s="1"/>
  <c r="U179" i="1" s="1"/>
  <c r="V179" i="1" s="1"/>
  <c r="S178" i="1"/>
  <c r="T178" i="1" s="1"/>
  <c r="U178" i="1" s="1"/>
  <c r="V178" i="1" s="1"/>
  <c r="W178" i="1" s="1"/>
  <c r="X178" i="1" s="1"/>
  <c r="Y178" i="1" s="1"/>
  <c r="Z178" i="1" s="1"/>
  <c r="K178" i="1"/>
  <c r="L178" i="1" s="1"/>
  <c r="M178" i="1" s="1"/>
  <c r="N178" i="1" s="1"/>
  <c r="O178" i="1" s="1"/>
  <c r="P178" i="1" s="1"/>
  <c r="Q178" i="1" s="1"/>
  <c r="R178" i="1" s="1"/>
  <c r="J178" i="1"/>
  <c r="Y177" i="1"/>
  <c r="Z177" i="1" s="1"/>
  <c r="O177" i="1"/>
  <c r="P177" i="1" s="1"/>
  <c r="Q177" i="1" s="1"/>
  <c r="R177" i="1" s="1"/>
  <c r="S177" i="1" s="1"/>
  <c r="T177" i="1" s="1"/>
  <c r="U177" i="1" s="1"/>
  <c r="V177" i="1" s="1"/>
  <c r="W177" i="1" s="1"/>
  <c r="X177" i="1" s="1"/>
  <c r="L177" i="1"/>
  <c r="M177" i="1" s="1"/>
  <c r="N177" i="1" s="1"/>
  <c r="K177" i="1"/>
  <c r="J177" i="1"/>
  <c r="Q176" i="1"/>
  <c r="R176" i="1" s="1"/>
  <c r="S176" i="1" s="1"/>
  <c r="T176" i="1" s="1"/>
  <c r="U176" i="1" s="1"/>
  <c r="V176" i="1" s="1"/>
  <c r="W176" i="1" s="1"/>
  <c r="X176" i="1" s="1"/>
  <c r="Y176" i="1" s="1"/>
  <c r="Z176" i="1" s="1"/>
  <c r="N176" i="1"/>
  <c r="O176" i="1" s="1"/>
  <c r="P176" i="1" s="1"/>
  <c r="L176" i="1"/>
  <c r="M176" i="1" s="1"/>
  <c r="J176" i="1"/>
  <c r="K176" i="1" s="1"/>
  <c r="M175" i="1"/>
  <c r="N175" i="1" s="1"/>
  <c r="O175" i="1" s="1"/>
  <c r="P175" i="1" s="1"/>
  <c r="Q175" i="1" s="1"/>
  <c r="R175" i="1" s="1"/>
  <c r="S175" i="1" s="1"/>
  <c r="T175" i="1" s="1"/>
  <c r="U175" i="1" s="1"/>
  <c r="V175" i="1" s="1"/>
  <c r="W175" i="1" s="1"/>
  <c r="X175" i="1" s="1"/>
  <c r="Y175" i="1" s="1"/>
  <c r="Z175" i="1" s="1"/>
  <c r="J175" i="1"/>
  <c r="K175" i="1" s="1"/>
  <c r="L175" i="1" s="1"/>
  <c r="V174" i="1"/>
  <c r="W174" i="1" s="1"/>
  <c r="X174" i="1" s="1"/>
  <c r="Y174" i="1" s="1"/>
  <c r="Z174" i="1" s="1"/>
  <c r="K174" i="1"/>
  <c r="L174" i="1" s="1"/>
  <c r="M174" i="1" s="1"/>
  <c r="N174" i="1" s="1"/>
  <c r="O174" i="1" s="1"/>
  <c r="P174" i="1" s="1"/>
  <c r="Q174" i="1" s="1"/>
  <c r="R174" i="1" s="1"/>
  <c r="S174" i="1" s="1"/>
  <c r="T174" i="1" s="1"/>
  <c r="U174" i="1" s="1"/>
  <c r="J174" i="1"/>
  <c r="T173" i="1"/>
  <c r="U173" i="1" s="1"/>
  <c r="V173" i="1" s="1"/>
  <c r="W173" i="1" s="1"/>
  <c r="X173" i="1" s="1"/>
  <c r="Y173" i="1" s="1"/>
  <c r="Z173" i="1" s="1"/>
  <c r="L173" i="1"/>
  <c r="M173" i="1" s="1"/>
  <c r="N173" i="1" s="1"/>
  <c r="O173" i="1" s="1"/>
  <c r="P173" i="1" s="1"/>
  <c r="Q173" i="1" s="1"/>
  <c r="R173" i="1" s="1"/>
  <c r="S173" i="1" s="1"/>
  <c r="K173" i="1"/>
  <c r="J173" i="1"/>
  <c r="J172" i="1"/>
  <c r="Z171" i="1"/>
  <c r="J171" i="1"/>
  <c r="K171" i="1" s="1"/>
  <c r="L171" i="1" s="1"/>
  <c r="M171" i="1" s="1"/>
  <c r="N171" i="1" s="1"/>
  <c r="O171" i="1" s="1"/>
  <c r="P171" i="1" s="1"/>
  <c r="Q171" i="1" s="1"/>
  <c r="R171" i="1" s="1"/>
  <c r="S171" i="1" s="1"/>
  <c r="T171" i="1" s="1"/>
  <c r="U171" i="1" s="1"/>
  <c r="V171" i="1" s="1"/>
  <c r="W171" i="1" s="1"/>
  <c r="X171" i="1" s="1"/>
  <c r="Y171" i="1" s="1"/>
  <c r="X170" i="1"/>
  <c r="Y170" i="1" s="1"/>
  <c r="Z170" i="1" s="1"/>
  <c r="N170" i="1"/>
  <c r="O170" i="1" s="1"/>
  <c r="P170" i="1" s="1"/>
  <c r="Q170" i="1" s="1"/>
  <c r="R170" i="1" s="1"/>
  <c r="S170" i="1" s="1"/>
  <c r="T170" i="1" s="1"/>
  <c r="U170" i="1" s="1"/>
  <c r="V170" i="1" s="1"/>
  <c r="W170" i="1" s="1"/>
  <c r="L170" i="1"/>
  <c r="M170" i="1" s="1"/>
  <c r="J170" i="1"/>
  <c r="K169" i="1"/>
  <c r="L169" i="1" s="1"/>
  <c r="M169" i="1" s="1"/>
  <c r="N169" i="1" s="1"/>
  <c r="O169" i="1" s="1"/>
  <c r="P169" i="1" s="1"/>
  <c r="Q169" i="1" s="1"/>
  <c r="R169" i="1" s="1"/>
  <c r="S169" i="1" s="1"/>
  <c r="T169" i="1" s="1"/>
  <c r="U169" i="1" s="1"/>
  <c r="V169" i="1" s="1"/>
  <c r="W169" i="1" s="1"/>
  <c r="X169" i="1" s="1"/>
  <c r="Y169" i="1" s="1"/>
  <c r="Z169" i="1" s="1"/>
  <c r="J169" i="1"/>
  <c r="J168" i="1"/>
  <c r="U167" i="1"/>
  <c r="V167" i="1" s="1"/>
  <c r="W167" i="1" s="1"/>
  <c r="X167" i="1" s="1"/>
  <c r="Y167" i="1" s="1"/>
  <c r="Z167" i="1" s="1"/>
  <c r="O167" i="1"/>
  <c r="P167" i="1" s="1"/>
  <c r="Q167" i="1" s="1"/>
  <c r="R167" i="1" s="1"/>
  <c r="S167" i="1" s="1"/>
  <c r="T167" i="1" s="1"/>
  <c r="M167" i="1"/>
  <c r="N167" i="1" s="1"/>
  <c r="K167" i="1"/>
  <c r="L167" i="1" s="1"/>
  <c r="J167" i="1"/>
  <c r="J166" i="1"/>
  <c r="Q165" i="1"/>
  <c r="R165" i="1" s="1"/>
  <c r="S165" i="1" s="1"/>
  <c r="T165" i="1" s="1"/>
  <c r="U165" i="1" s="1"/>
  <c r="V165" i="1" s="1"/>
  <c r="W165" i="1" s="1"/>
  <c r="X165" i="1" s="1"/>
  <c r="Y165" i="1" s="1"/>
  <c r="Z165" i="1" s="1"/>
  <c r="K165" i="1"/>
  <c r="L165" i="1" s="1"/>
  <c r="M165" i="1" s="1"/>
  <c r="N165" i="1" s="1"/>
  <c r="O165" i="1" s="1"/>
  <c r="P165" i="1" s="1"/>
  <c r="J165" i="1"/>
  <c r="T164" i="1"/>
  <c r="U164" i="1" s="1"/>
  <c r="V164" i="1" s="1"/>
  <c r="W164" i="1" s="1"/>
  <c r="X164" i="1" s="1"/>
  <c r="Y164" i="1" s="1"/>
  <c r="Z164" i="1" s="1"/>
  <c r="N164" i="1"/>
  <c r="O164" i="1" s="1"/>
  <c r="P164" i="1" s="1"/>
  <c r="Q164" i="1" s="1"/>
  <c r="R164" i="1" s="1"/>
  <c r="S164" i="1" s="1"/>
  <c r="L164" i="1"/>
  <c r="M164" i="1" s="1"/>
  <c r="J164" i="1"/>
  <c r="K164" i="1" s="1"/>
  <c r="W163" i="1"/>
  <c r="X163" i="1" s="1"/>
  <c r="Y163" i="1" s="1"/>
  <c r="Z163" i="1" s="1"/>
  <c r="U163" i="1"/>
  <c r="V163" i="1" s="1"/>
  <c r="M163" i="1"/>
  <c r="N163" i="1" s="1"/>
  <c r="O163" i="1" s="1"/>
  <c r="P163" i="1" s="1"/>
  <c r="Q163" i="1" s="1"/>
  <c r="R163" i="1" s="1"/>
  <c r="S163" i="1" s="1"/>
  <c r="T163" i="1" s="1"/>
  <c r="K163" i="1"/>
  <c r="L163" i="1" s="1"/>
  <c r="J163" i="1"/>
  <c r="J162" i="1"/>
  <c r="S161" i="1"/>
  <c r="T161" i="1" s="1"/>
  <c r="U161" i="1" s="1"/>
  <c r="V161" i="1" s="1"/>
  <c r="W161" i="1" s="1"/>
  <c r="X161" i="1" s="1"/>
  <c r="Y161" i="1" s="1"/>
  <c r="Z161" i="1" s="1"/>
  <c r="Q161" i="1"/>
  <c r="R161" i="1" s="1"/>
  <c r="K161" i="1"/>
  <c r="L161" i="1" s="1"/>
  <c r="M161" i="1" s="1"/>
  <c r="N161" i="1" s="1"/>
  <c r="O161" i="1" s="1"/>
  <c r="P161" i="1" s="1"/>
  <c r="J161" i="1"/>
  <c r="J160" i="1"/>
  <c r="M159" i="1"/>
  <c r="N159" i="1" s="1"/>
  <c r="O159" i="1" s="1"/>
  <c r="P159" i="1" s="1"/>
  <c r="Q159" i="1" s="1"/>
  <c r="R159" i="1" s="1"/>
  <c r="S159" i="1" s="1"/>
  <c r="T159" i="1" s="1"/>
  <c r="U159" i="1" s="1"/>
  <c r="V159" i="1" s="1"/>
  <c r="W159" i="1" s="1"/>
  <c r="X159" i="1" s="1"/>
  <c r="Y159" i="1" s="1"/>
  <c r="Z159" i="1" s="1"/>
  <c r="K159" i="1"/>
  <c r="L159" i="1" s="1"/>
  <c r="J159" i="1"/>
  <c r="J158" i="1"/>
  <c r="K157" i="1"/>
  <c r="L157" i="1" s="1"/>
  <c r="M157" i="1" s="1"/>
  <c r="N157" i="1" s="1"/>
  <c r="O157" i="1" s="1"/>
  <c r="P157" i="1" s="1"/>
  <c r="Q157" i="1" s="1"/>
  <c r="R157" i="1" s="1"/>
  <c r="S157" i="1" s="1"/>
  <c r="T157" i="1" s="1"/>
  <c r="U157" i="1" s="1"/>
  <c r="V157" i="1" s="1"/>
  <c r="W157" i="1" s="1"/>
  <c r="X157" i="1" s="1"/>
  <c r="Y157" i="1" s="1"/>
  <c r="Z157" i="1" s="1"/>
  <c r="J157" i="1"/>
  <c r="V156" i="1"/>
  <c r="W156" i="1" s="1"/>
  <c r="X156" i="1" s="1"/>
  <c r="Y156" i="1" s="1"/>
  <c r="Z156" i="1" s="1"/>
  <c r="L156" i="1"/>
  <c r="M156" i="1" s="1"/>
  <c r="N156" i="1" s="1"/>
  <c r="O156" i="1" s="1"/>
  <c r="P156" i="1" s="1"/>
  <c r="Q156" i="1" s="1"/>
  <c r="R156" i="1" s="1"/>
  <c r="S156" i="1" s="1"/>
  <c r="T156" i="1" s="1"/>
  <c r="U156" i="1" s="1"/>
  <c r="J156" i="1"/>
  <c r="P155" i="1"/>
  <c r="Q155" i="1" s="1"/>
  <c r="R155" i="1" s="1"/>
  <c r="S155" i="1" s="1"/>
  <c r="T155" i="1" s="1"/>
  <c r="U155" i="1" s="1"/>
  <c r="V155" i="1" s="1"/>
  <c r="W155" i="1" s="1"/>
  <c r="X155" i="1" s="1"/>
  <c r="Y155" i="1" s="1"/>
  <c r="Z155" i="1" s="1"/>
  <c r="N155" i="1"/>
  <c r="O155" i="1" s="1"/>
  <c r="J155" i="1"/>
  <c r="K155" i="1" s="1"/>
  <c r="L155" i="1" s="1"/>
  <c r="M155" i="1" s="1"/>
  <c r="W154" i="1"/>
  <c r="X154" i="1" s="1"/>
  <c r="Y154" i="1" s="1"/>
  <c r="Z154" i="1" s="1"/>
  <c r="Q154" i="1"/>
  <c r="R154" i="1" s="1"/>
  <c r="S154" i="1" s="1"/>
  <c r="T154" i="1" s="1"/>
  <c r="U154" i="1" s="1"/>
  <c r="V154" i="1" s="1"/>
  <c r="K154" i="1"/>
  <c r="L154" i="1" s="1"/>
  <c r="M154" i="1" s="1"/>
  <c r="N154" i="1" s="1"/>
  <c r="O154" i="1" s="1"/>
  <c r="P154" i="1" s="1"/>
  <c r="J154" i="1"/>
  <c r="Z153" i="1"/>
  <c r="L153" i="1"/>
  <c r="M153" i="1" s="1"/>
  <c r="N153" i="1" s="1"/>
  <c r="O153" i="1" s="1"/>
  <c r="P153" i="1" s="1"/>
  <c r="Q153" i="1" s="1"/>
  <c r="R153" i="1" s="1"/>
  <c r="S153" i="1" s="1"/>
  <c r="T153" i="1" s="1"/>
  <c r="U153" i="1" s="1"/>
  <c r="V153" i="1" s="1"/>
  <c r="W153" i="1" s="1"/>
  <c r="X153" i="1" s="1"/>
  <c r="Y153" i="1" s="1"/>
  <c r="J153" i="1"/>
  <c r="K153" i="1" s="1"/>
  <c r="M152" i="1"/>
  <c r="N152" i="1" s="1"/>
  <c r="O152" i="1" s="1"/>
  <c r="P152" i="1" s="1"/>
  <c r="Q152" i="1" s="1"/>
  <c r="R152" i="1" s="1"/>
  <c r="S152" i="1" s="1"/>
  <c r="T152" i="1" s="1"/>
  <c r="U152" i="1" s="1"/>
  <c r="V152" i="1" s="1"/>
  <c r="W152" i="1" s="1"/>
  <c r="X152" i="1" s="1"/>
  <c r="Y152" i="1" s="1"/>
  <c r="Z152" i="1" s="1"/>
  <c r="J152" i="1"/>
  <c r="K151" i="1"/>
  <c r="J151" i="1"/>
  <c r="L150" i="1"/>
  <c r="K150" i="1"/>
  <c r="J150" i="1"/>
  <c r="I149" i="1"/>
  <c r="K148" i="1"/>
  <c r="F147" i="1"/>
  <c r="V143" i="1"/>
  <c r="W143" i="1" s="1"/>
  <c r="X143" i="1" s="1"/>
  <c r="Y143" i="1" s="1"/>
  <c r="Z143" i="1" s="1"/>
  <c r="R143" i="1"/>
  <c r="S143" i="1" s="1"/>
  <c r="T143" i="1" s="1"/>
  <c r="U143" i="1" s="1"/>
  <c r="K143" i="1"/>
  <c r="L143" i="1" s="1"/>
  <c r="M143" i="1" s="1"/>
  <c r="N143" i="1" s="1"/>
  <c r="O143" i="1" s="1"/>
  <c r="P143" i="1" s="1"/>
  <c r="Q143" i="1" s="1"/>
  <c r="J143" i="1"/>
  <c r="S142" i="1"/>
  <c r="T142" i="1" s="1"/>
  <c r="U142" i="1" s="1"/>
  <c r="V142" i="1" s="1"/>
  <c r="W142" i="1" s="1"/>
  <c r="X142" i="1" s="1"/>
  <c r="Y142" i="1" s="1"/>
  <c r="Z142" i="1" s="1"/>
  <c r="Q142" i="1"/>
  <c r="R142" i="1" s="1"/>
  <c r="L142" i="1"/>
  <c r="M142" i="1" s="1"/>
  <c r="N142" i="1" s="1"/>
  <c r="O142" i="1" s="1"/>
  <c r="P142" i="1" s="1"/>
  <c r="K142" i="1"/>
  <c r="J142" i="1"/>
  <c r="J141" i="1"/>
  <c r="K141" i="1" s="1"/>
  <c r="L141" i="1" s="1"/>
  <c r="M141" i="1" s="1"/>
  <c r="N141" i="1" s="1"/>
  <c r="O141" i="1" s="1"/>
  <c r="P141" i="1" s="1"/>
  <c r="Q141" i="1" s="1"/>
  <c r="R141" i="1" s="1"/>
  <c r="S141" i="1" s="1"/>
  <c r="T141" i="1" s="1"/>
  <c r="U141" i="1" s="1"/>
  <c r="V141" i="1" s="1"/>
  <c r="W141" i="1" s="1"/>
  <c r="X141" i="1" s="1"/>
  <c r="Y141" i="1" s="1"/>
  <c r="Z141" i="1" s="1"/>
  <c r="J140" i="1"/>
  <c r="K140" i="1" s="1"/>
  <c r="L140" i="1" s="1"/>
  <c r="M140" i="1" s="1"/>
  <c r="N140" i="1" s="1"/>
  <c r="O140" i="1" s="1"/>
  <c r="P140" i="1" s="1"/>
  <c r="Q140" i="1" s="1"/>
  <c r="R140" i="1" s="1"/>
  <c r="S140" i="1" s="1"/>
  <c r="T140" i="1" s="1"/>
  <c r="U140" i="1" s="1"/>
  <c r="V140" i="1" s="1"/>
  <c r="W140" i="1" s="1"/>
  <c r="X140" i="1" s="1"/>
  <c r="Y140" i="1" s="1"/>
  <c r="Z140" i="1" s="1"/>
  <c r="K139" i="1"/>
  <c r="L139" i="1" s="1"/>
  <c r="M139" i="1" s="1"/>
  <c r="N139" i="1" s="1"/>
  <c r="O139" i="1" s="1"/>
  <c r="P139" i="1" s="1"/>
  <c r="Q139" i="1" s="1"/>
  <c r="R139" i="1" s="1"/>
  <c r="S139" i="1" s="1"/>
  <c r="T139" i="1" s="1"/>
  <c r="U139" i="1" s="1"/>
  <c r="V139" i="1" s="1"/>
  <c r="W139" i="1" s="1"/>
  <c r="X139" i="1" s="1"/>
  <c r="Y139" i="1" s="1"/>
  <c r="Z139" i="1" s="1"/>
  <c r="J139" i="1"/>
  <c r="L138" i="1"/>
  <c r="M138" i="1" s="1"/>
  <c r="N138" i="1" s="1"/>
  <c r="O138" i="1" s="1"/>
  <c r="P138" i="1" s="1"/>
  <c r="Q138" i="1" s="1"/>
  <c r="R138" i="1" s="1"/>
  <c r="S138" i="1" s="1"/>
  <c r="T138" i="1" s="1"/>
  <c r="U138" i="1" s="1"/>
  <c r="V138" i="1" s="1"/>
  <c r="W138" i="1" s="1"/>
  <c r="X138" i="1" s="1"/>
  <c r="Y138" i="1" s="1"/>
  <c r="Z138" i="1" s="1"/>
  <c r="K138" i="1"/>
  <c r="J138" i="1"/>
  <c r="U137" i="1"/>
  <c r="V137" i="1" s="1"/>
  <c r="W137" i="1" s="1"/>
  <c r="X137" i="1" s="1"/>
  <c r="Y137" i="1" s="1"/>
  <c r="Z137" i="1" s="1"/>
  <c r="N137" i="1"/>
  <c r="O137" i="1" s="1"/>
  <c r="P137" i="1" s="1"/>
  <c r="Q137" i="1" s="1"/>
  <c r="R137" i="1" s="1"/>
  <c r="S137" i="1" s="1"/>
  <c r="T137" i="1" s="1"/>
  <c r="J137" i="1"/>
  <c r="K137" i="1" s="1"/>
  <c r="L137" i="1" s="1"/>
  <c r="M137" i="1" s="1"/>
  <c r="Q136" i="1"/>
  <c r="R136" i="1" s="1"/>
  <c r="S136" i="1" s="1"/>
  <c r="T136" i="1" s="1"/>
  <c r="U136" i="1" s="1"/>
  <c r="V136" i="1" s="1"/>
  <c r="W136" i="1" s="1"/>
  <c r="X136" i="1" s="1"/>
  <c r="Y136" i="1" s="1"/>
  <c r="Z136" i="1" s="1"/>
  <c r="J136" i="1"/>
  <c r="K136" i="1" s="1"/>
  <c r="L136" i="1" s="1"/>
  <c r="M136" i="1" s="1"/>
  <c r="N136" i="1" s="1"/>
  <c r="O136" i="1" s="1"/>
  <c r="P136" i="1" s="1"/>
  <c r="L135" i="1"/>
  <c r="M135" i="1" s="1"/>
  <c r="N135" i="1" s="1"/>
  <c r="O135" i="1" s="1"/>
  <c r="P135" i="1" s="1"/>
  <c r="Q135" i="1" s="1"/>
  <c r="R135" i="1" s="1"/>
  <c r="S135" i="1" s="1"/>
  <c r="T135" i="1" s="1"/>
  <c r="U135" i="1" s="1"/>
  <c r="V135" i="1" s="1"/>
  <c r="W135" i="1" s="1"/>
  <c r="X135" i="1" s="1"/>
  <c r="Y135" i="1" s="1"/>
  <c r="Z135" i="1" s="1"/>
  <c r="K135" i="1"/>
  <c r="J135" i="1"/>
  <c r="W134" i="1"/>
  <c r="X134" i="1" s="1"/>
  <c r="Y134" i="1" s="1"/>
  <c r="Z134" i="1" s="1"/>
  <c r="M134" i="1"/>
  <c r="N134" i="1" s="1"/>
  <c r="O134" i="1" s="1"/>
  <c r="P134" i="1" s="1"/>
  <c r="Q134" i="1" s="1"/>
  <c r="R134" i="1" s="1"/>
  <c r="S134" i="1" s="1"/>
  <c r="T134" i="1" s="1"/>
  <c r="U134" i="1" s="1"/>
  <c r="V134" i="1" s="1"/>
  <c r="L134" i="1"/>
  <c r="K134" i="1"/>
  <c r="J134" i="1"/>
  <c r="N133" i="1"/>
  <c r="O133" i="1" s="1"/>
  <c r="P133" i="1" s="1"/>
  <c r="Q133" i="1" s="1"/>
  <c r="R133" i="1" s="1"/>
  <c r="S133" i="1" s="1"/>
  <c r="T133" i="1" s="1"/>
  <c r="U133" i="1" s="1"/>
  <c r="V133" i="1" s="1"/>
  <c r="W133" i="1" s="1"/>
  <c r="X133" i="1" s="1"/>
  <c r="Y133" i="1" s="1"/>
  <c r="Z133" i="1" s="1"/>
  <c r="J133" i="1"/>
  <c r="K133" i="1" s="1"/>
  <c r="L133" i="1" s="1"/>
  <c r="M133" i="1" s="1"/>
  <c r="K132" i="1"/>
  <c r="L132" i="1" s="1"/>
  <c r="M132" i="1" s="1"/>
  <c r="N132" i="1" s="1"/>
  <c r="O132" i="1" s="1"/>
  <c r="P132" i="1" s="1"/>
  <c r="Q132" i="1" s="1"/>
  <c r="R132" i="1" s="1"/>
  <c r="S132" i="1" s="1"/>
  <c r="T132" i="1" s="1"/>
  <c r="U132" i="1" s="1"/>
  <c r="V132" i="1" s="1"/>
  <c r="W132" i="1" s="1"/>
  <c r="X132" i="1" s="1"/>
  <c r="Y132" i="1" s="1"/>
  <c r="Z132" i="1" s="1"/>
  <c r="J132" i="1"/>
  <c r="K131" i="1"/>
  <c r="L131" i="1" s="1"/>
  <c r="M131" i="1" s="1"/>
  <c r="N131" i="1" s="1"/>
  <c r="O131" i="1" s="1"/>
  <c r="P131" i="1" s="1"/>
  <c r="Q131" i="1" s="1"/>
  <c r="R131" i="1" s="1"/>
  <c r="S131" i="1" s="1"/>
  <c r="T131" i="1" s="1"/>
  <c r="U131" i="1" s="1"/>
  <c r="V131" i="1" s="1"/>
  <c r="W131" i="1" s="1"/>
  <c r="X131" i="1" s="1"/>
  <c r="Y131" i="1" s="1"/>
  <c r="Z131" i="1" s="1"/>
  <c r="J131" i="1"/>
  <c r="M130" i="1"/>
  <c r="N130" i="1" s="1"/>
  <c r="O130" i="1" s="1"/>
  <c r="P130" i="1" s="1"/>
  <c r="Q130" i="1" s="1"/>
  <c r="R130" i="1" s="1"/>
  <c r="S130" i="1" s="1"/>
  <c r="T130" i="1" s="1"/>
  <c r="U130" i="1" s="1"/>
  <c r="V130" i="1" s="1"/>
  <c r="W130" i="1" s="1"/>
  <c r="X130" i="1" s="1"/>
  <c r="Y130" i="1" s="1"/>
  <c r="Z130" i="1" s="1"/>
  <c r="L130" i="1"/>
  <c r="K130" i="1"/>
  <c r="J130" i="1"/>
  <c r="Z129" i="1"/>
  <c r="T129" i="1"/>
  <c r="U129" i="1" s="1"/>
  <c r="V129" i="1" s="1"/>
  <c r="W129" i="1" s="1"/>
  <c r="X129" i="1" s="1"/>
  <c r="Y129" i="1" s="1"/>
  <c r="P129" i="1"/>
  <c r="Q129" i="1" s="1"/>
  <c r="R129" i="1" s="1"/>
  <c r="S129" i="1" s="1"/>
  <c r="J129" i="1"/>
  <c r="K129" i="1" s="1"/>
  <c r="L129" i="1" s="1"/>
  <c r="M129" i="1" s="1"/>
  <c r="N129" i="1" s="1"/>
  <c r="O129" i="1" s="1"/>
  <c r="Z128" i="1"/>
  <c r="V128" i="1"/>
  <c r="W128" i="1" s="1"/>
  <c r="X128" i="1" s="1"/>
  <c r="Y128" i="1" s="1"/>
  <c r="O128" i="1"/>
  <c r="P128" i="1" s="1"/>
  <c r="Q128" i="1" s="1"/>
  <c r="R128" i="1" s="1"/>
  <c r="S128" i="1" s="1"/>
  <c r="T128" i="1" s="1"/>
  <c r="U128" i="1" s="1"/>
  <c r="K128" i="1"/>
  <c r="L128" i="1" s="1"/>
  <c r="M128" i="1" s="1"/>
  <c r="N128" i="1" s="1"/>
  <c r="J128" i="1"/>
  <c r="V127" i="1"/>
  <c r="W127" i="1" s="1"/>
  <c r="X127" i="1" s="1"/>
  <c r="Y127" i="1" s="1"/>
  <c r="Z127" i="1" s="1"/>
  <c r="R127" i="1"/>
  <c r="S127" i="1" s="1"/>
  <c r="T127" i="1" s="1"/>
  <c r="U127" i="1" s="1"/>
  <c r="K127" i="1"/>
  <c r="L127" i="1" s="1"/>
  <c r="M127" i="1" s="1"/>
  <c r="N127" i="1" s="1"/>
  <c r="O127" i="1" s="1"/>
  <c r="P127" i="1" s="1"/>
  <c r="Q127" i="1" s="1"/>
  <c r="J127" i="1"/>
  <c r="K126" i="1"/>
  <c r="L126" i="1" s="1"/>
  <c r="M126" i="1" s="1"/>
  <c r="N126" i="1" s="1"/>
  <c r="O126" i="1" s="1"/>
  <c r="P126" i="1" s="1"/>
  <c r="Q126" i="1" s="1"/>
  <c r="R126" i="1" s="1"/>
  <c r="S126" i="1" s="1"/>
  <c r="T126" i="1" s="1"/>
  <c r="U126" i="1" s="1"/>
  <c r="V126" i="1" s="1"/>
  <c r="W126" i="1" s="1"/>
  <c r="X126" i="1" s="1"/>
  <c r="Y126" i="1" s="1"/>
  <c r="Z126" i="1" s="1"/>
  <c r="J126" i="1"/>
  <c r="P125" i="1"/>
  <c r="Q125" i="1" s="1"/>
  <c r="R125" i="1" s="1"/>
  <c r="S125" i="1" s="1"/>
  <c r="T125" i="1" s="1"/>
  <c r="U125" i="1" s="1"/>
  <c r="V125" i="1" s="1"/>
  <c r="W125" i="1" s="1"/>
  <c r="X125" i="1" s="1"/>
  <c r="Y125" i="1" s="1"/>
  <c r="Z125" i="1" s="1"/>
  <c r="M125" i="1"/>
  <c r="N125" i="1" s="1"/>
  <c r="O125" i="1" s="1"/>
  <c r="L125" i="1"/>
  <c r="K125" i="1"/>
  <c r="J125" i="1"/>
  <c r="M124" i="1"/>
  <c r="N124" i="1" s="1"/>
  <c r="O124" i="1" s="1"/>
  <c r="P124" i="1" s="1"/>
  <c r="Q124" i="1" s="1"/>
  <c r="R124" i="1" s="1"/>
  <c r="S124" i="1" s="1"/>
  <c r="T124" i="1" s="1"/>
  <c r="U124" i="1" s="1"/>
  <c r="V124" i="1" s="1"/>
  <c r="W124" i="1" s="1"/>
  <c r="X124" i="1" s="1"/>
  <c r="Y124" i="1" s="1"/>
  <c r="Z124" i="1" s="1"/>
  <c r="J124" i="1"/>
  <c r="K124" i="1" s="1"/>
  <c r="L124" i="1" s="1"/>
  <c r="N123" i="1"/>
  <c r="O123" i="1" s="1"/>
  <c r="P123" i="1" s="1"/>
  <c r="Q123" i="1" s="1"/>
  <c r="R123" i="1" s="1"/>
  <c r="S123" i="1" s="1"/>
  <c r="T123" i="1" s="1"/>
  <c r="U123" i="1" s="1"/>
  <c r="V123" i="1" s="1"/>
  <c r="W123" i="1" s="1"/>
  <c r="X123" i="1" s="1"/>
  <c r="Y123" i="1" s="1"/>
  <c r="Z123" i="1" s="1"/>
  <c r="K123" i="1"/>
  <c r="L123" i="1" s="1"/>
  <c r="M123" i="1" s="1"/>
  <c r="J123" i="1"/>
  <c r="T122" i="1"/>
  <c r="U122" i="1" s="1"/>
  <c r="V122" i="1" s="1"/>
  <c r="W122" i="1" s="1"/>
  <c r="X122" i="1" s="1"/>
  <c r="Y122" i="1" s="1"/>
  <c r="Z122" i="1" s="1"/>
  <c r="O122" i="1"/>
  <c r="P122" i="1" s="1"/>
  <c r="Q122" i="1" s="1"/>
  <c r="R122" i="1" s="1"/>
  <c r="S122" i="1" s="1"/>
  <c r="L122" i="1"/>
  <c r="M122" i="1" s="1"/>
  <c r="N122" i="1" s="1"/>
  <c r="K122" i="1"/>
  <c r="J122" i="1"/>
  <c r="P121" i="1"/>
  <c r="Q121" i="1" s="1"/>
  <c r="R121" i="1" s="1"/>
  <c r="S121" i="1" s="1"/>
  <c r="T121" i="1" s="1"/>
  <c r="U121" i="1" s="1"/>
  <c r="V121" i="1" s="1"/>
  <c r="W121" i="1" s="1"/>
  <c r="X121" i="1" s="1"/>
  <c r="Y121" i="1" s="1"/>
  <c r="Z121" i="1" s="1"/>
  <c r="L121" i="1"/>
  <c r="M121" i="1" s="1"/>
  <c r="N121" i="1" s="1"/>
  <c r="O121" i="1" s="1"/>
  <c r="K121" i="1"/>
  <c r="J121" i="1"/>
  <c r="J120" i="1"/>
  <c r="N119" i="1"/>
  <c r="O119" i="1" s="1"/>
  <c r="P119" i="1" s="1"/>
  <c r="Q119" i="1" s="1"/>
  <c r="R119" i="1" s="1"/>
  <c r="S119" i="1" s="1"/>
  <c r="T119" i="1" s="1"/>
  <c r="U119" i="1" s="1"/>
  <c r="V119" i="1" s="1"/>
  <c r="W119" i="1" s="1"/>
  <c r="X119" i="1" s="1"/>
  <c r="Y119" i="1" s="1"/>
  <c r="Z119" i="1" s="1"/>
  <c r="J119" i="1"/>
  <c r="K119" i="1" s="1"/>
  <c r="L119" i="1" s="1"/>
  <c r="M119" i="1" s="1"/>
  <c r="K118" i="1"/>
  <c r="J118" i="1"/>
  <c r="L117" i="1"/>
  <c r="K117" i="1"/>
  <c r="J117" i="1"/>
  <c r="Q116" i="1"/>
  <c r="R116" i="1" s="1"/>
  <c r="S116" i="1" s="1"/>
  <c r="T116" i="1" s="1"/>
  <c r="U116" i="1" s="1"/>
  <c r="V116" i="1" s="1"/>
  <c r="W116" i="1" s="1"/>
  <c r="X116" i="1" s="1"/>
  <c r="Y116" i="1" s="1"/>
  <c r="Z116" i="1" s="1"/>
  <c r="N116" i="1"/>
  <c r="O116" i="1" s="1"/>
  <c r="P116" i="1" s="1"/>
  <c r="M116" i="1"/>
  <c r="L116" i="1"/>
  <c r="J116" i="1"/>
  <c r="M115" i="1"/>
  <c r="N115" i="1" s="1"/>
  <c r="O115" i="1" s="1"/>
  <c r="P115" i="1" s="1"/>
  <c r="Q115" i="1" s="1"/>
  <c r="R115" i="1" s="1"/>
  <c r="S115" i="1" s="1"/>
  <c r="T115" i="1" s="1"/>
  <c r="U115" i="1" s="1"/>
  <c r="V115" i="1" s="1"/>
  <c r="W115" i="1" s="1"/>
  <c r="X115" i="1" s="1"/>
  <c r="Y115" i="1" s="1"/>
  <c r="Z115" i="1" s="1"/>
  <c r="L115" i="1"/>
  <c r="J115" i="1"/>
  <c r="N114" i="1"/>
  <c r="M114" i="1"/>
  <c r="L114" i="1"/>
  <c r="J114" i="1"/>
  <c r="I113" i="1"/>
  <c r="K112" i="1"/>
  <c r="F111" i="1"/>
  <c r="T107" i="1"/>
  <c r="U107" i="1" s="1"/>
  <c r="V107" i="1" s="1"/>
  <c r="W107" i="1" s="1"/>
  <c r="X107" i="1" s="1"/>
  <c r="Y107" i="1" s="1"/>
  <c r="Z107" i="1" s="1"/>
  <c r="M107" i="1"/>
  <c r="N107" i="1" s="1"/>
  <c r="O107" i="1" s="1"/>
  <c r="P107" i="1" s="1"/>
  <c r="Q107" i="1" s="1"/>
  <c r="R107" i="1" s="1"/>
  <c r="S107" i="1" s="1"/>
  <c r="L107" i="1"/>
  <c r="K107" i="1"/>
  <c r="J107" i="1"/>
  <c r="Q106" i="1"/>
  <c r="R106" i="1" s="1"/>
  <c r="S106" i="1" s="1"/>
  <c r="T106" i="1" s="1"/>
  <c r="U106" i="1" s="1"/>
  <c r="V106" i="1" s="1"/>
  <c r="W106" i="1" s="1"/>
  <c r="X106" i="1" s="1"/>
  <c r="Y106" i="1" s="1"/>
  <c r="Z106" i="1" s="1"/>
  <c r="J106" i="1"/>
  <c r="K106" i="1" s="1"/>
  <c r="L106" i="1" s="1"/>
  <c r="M106" i="1" s="1"/>
  <c r="N106" i="1" s="1"/>
  <c r="O106" i="1" s="1"/>
  <c r="P106" i="1" s="1"/>
  <c r="R105" i="1"/>
  <c r="S105" i="1" s="1"/>
  <c r="T105" i="1" s="1"/>
  <c r="U105" i="1" s="1"/>
  <c r="V105" i="1" s="1"/>
  <c r="W105" i="1" s="1"/>
  <c r="X105" i="1" s="1"/>
  <c r="Y105" i="1" s="1"/>
  <c r="Z105" i="1" s="1"/>
  <c r="K105" i="1"/>
  <c r="L105" i="1" s="1"/>
  <c r="M105" i="1" s="1"/>
  <c r="N105" i="1" s="1"/>
  <c r="O105" i="1" s="1"/>
  <c r="P105" i="1" s="1"/>
  <c r="Q105" i="1" s="1"/>
  <c r="J105" i="1"/>
  <c r="S104" i="1"/>
  <c r="T104" i="1" s="1"/>
  <c r="U104" i="1" s="1"/>
  <c r="V104" i="1" s="1"/>
  <c r="W104" i="1" s="1"/>
  <c r="X104" i="1" s="1"/>
  <c r="Y104" i="1" s="1"/>
  <c r="Z104" i="1" s="1"/>
  <c r="L104" i="1"/>
  <c r="M104" i="1" s="1"/>
  <c r="N104" i="1" s="1"/>
  <c r="O104" i="1" s="1"/>
  <c r="P104" i="1" s="1"/>
  <c r="Q104" i="1" s="1"/>
  <c r="R104" i="1" s="1"/>
  <c r="K104" i="1"/>
  <c r="J104" i="1"/>
  <c r="X103" i="1"/>
  <c r="Y103" i="1" s="1"/>
  <c r="Z103" i="1" s="1"/>
  <c r="U103" i="1"/>
  <c r="V103" i="1" s="1"/>
  <c r="W103" i="1" s="1"/>
  <c r="P103" i="1"/>
  <c r="Q103" i="1" s="1"/>
  <c r="R103" i="1" s="1"/>
  <c r="S103" i="1" s="1"/>
  <c r="T103" i="1" s="1"/>
  <c r="M103" i="1"/>
  <c r="N103" i="1" s="1"/>
  <c r="O103" i="1" s="1"/>
  <c r="L103" i="1"/>
  <c r="K103" i="1"/>
  <c r="J103" i="1"/>
  <c r="U102" i="1"/>
  <c r="V102" i="1" s="1"/>
  <c r="W102" i="1" s="1"/>
  <c r="X102" i="1" s="1"/>
  <c r="Y102" i="1" s="1"/>
  <c r="Z102" i="1" s="1"/>
  <c r="R102" i="1"/>
  <c r="S102" i="1" s="1"/>
  <c r="T102" i="1" s="1"/>
  <c r="M102" i="1"/>
  <c r="N102" i="1" s="1"/>
  <c r="O102" i="1" s="1"/>
  <c r="P102" i="1" s="1"/>
  <c r="Q102" i="1" s="1"/>
  <c r="J102" i="1"/>
  <c r="K102" i="1" s="1"/>
  <c r="L102" i="1" s="1"/>
  <c r="V101" i="1"/>
  <c r="W101" i="1" s="1"/>
  <c r="X101" i="1" s="1"/>
  <c r="Y101" i="1" s="1"/>
  <c r="Z101" i="1" s="1"/>
  <c r="S101" i="1"/>
  <c r="T101" i="1" s="1"/>
  <c r="U101" i="1" s="1"/>
  <c r="N101" i="1"/>
  <c r="O101" i="1" s="1"/>
  <c r="P101" i="1" s="1"/>
  <c r="Q101" i="1" s="1"/>
  <c r="R101" i="1" s="1"/>
  <c r="K101" i="1"/>
  <c r="L101" i="1" s="1"/>
  <c r="M101" i="1" s="1"/>
  <c r="J101" i="1"/>
  <c r="L100" i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K100" i="1"/>
  <c r="J100" i="1"/>
  <c r="X99" i="1"/>
  <c r="Y99" i="1" s="1"/>
  <c r="Z99" i="1" s="1"/>
  <c r="Q99" i="1"/>
  <c r="R99" i="1" s="1"/>
  <c r="S99" i="1" s="1"/>
  <c r="T99" i="1" s="1"/>
  <c r="U99" i="1" s="1"/>
  <c r="V99" i="1" s="1"/>
  <c r="W99" i="1" s="1"/>
  <c r="P99" i="1"/>
  <c r="L99" i="1"/>
  <c r="M99" i="1" s="1"/>
  <c r="N99" i="1" s="1"/>
  <c r="O99" i="1" s="1"/>
  <c r="K99" i="1"/>
  <c r="J99" i="1"/>
  <c r="N98" i="1"/>
  <c r="O98" i="1" s="1"/>
  <c r="P98" i="1" s="1"/>
  <c r="Q98" i="1" s="1"/>
  <c r="R98" i="1" s="1"/>
  <c r="S98" i="1" s="1"/>
  <c r="T98" i="1" s="1"/>
  <c r="U98" i="1" s="1"/>
  <c r="V98" i="1" s="1"/>
  <c r="W98" i="1" s="1"/>
  <c r="X98" i="1" s="1"/>
  <c r="Y98" i="1" s="1"/>
  <c r="Z98" i="1" s="1"/>
  <c r="M98" i="1"/>
  <c r="J98" i="1"/>
  <c r="K98" i="1" s="1"/>
  <c r="L98" i="1" s="1"/>
  <c r="V97" i="1"/>
  <c r="W97" i="1" s="1"/>
  <c r="X97" i="1" s="1"/>
  <c r="Y97" i="1" s="1"/>
  <c r="Z97" i="1" s="1"/>
  <c r="O97" i="1"/>
  <c r="P97" i="1" s="1"/>
  <c r="Q97" i="1" s="1"/>
  <c r="R97" i="1" s="1"/>
  <c r="S97" i="1" s="1"/>
  <c r="T97" i="1" s="1"/>
  <c r="U97" i="1" s="1"/>
  <c r="N97" i="1"/>
  <c r="J97" i="1"/>
  <c r="K97" i="1" s="1"/>
  <c r="L97" i="1" s="1"/>
  <c r="M97" i="1" s="1"/>
  <c r="K96" i="1"/>
  <c r="L96" i="1" s="1"/>
  <c r="M96" i="1" s="1"/>
  <c r="N96" i="1" s="1"/>
  <c r="O96" i="1" s="1"/>
  <c r="P96" i="1" s="1"/>
  <c r="Q96" i="1" s="1"/>
  <c r="R96" i="1" s="1"/>
  <c r="S96" i="1" s="1"/>
  <c r="T96" i="1" s="1"/>
  <c r="U96" i="1" s="1"/>
  <c r="V96" i="1" s="1"/>
  <c r="W96" i="1" s="1"/>
  <c r="X96" i="1" s="1"/>
  <c r="Y96" i="1" s="1"/>
  <c r="Z96" i="1" s="1"/>
  <c r="J96" i="1"/>
  <c r="Q95" i="1"/>
  <c r="R95" i="1" s="1"/>
  <c r="S95" i="1" s="1"/>
  <c r="T95" i="1" s="1"/>
  <c r="U95" i="1" s="1"/>
  <c r="V95" i="1" s="1"/>
  <c r="W95" i="1" s="1"/>
  <c r="X95" i="1" s="1"/>
  <c r="Y95" i="1" s="1"/>
  <c r="Z95" i="1" s="1"/>
  <c r="L95" i="1"/>
  <c r="M95" i="1" s="1"/>
  <c r="N95" i="1" s="1"/>
  <c r="O95" i="1" s="1"/>
  <c r="P95" i="1" s="1"/>
  <c r="K95" i="1"/>
  <c r="J95" i="1"/>
  <c r="J94" i="1"/>
  <c r="K94" i="1" s="1"/>
  <c r="L94" i="1" s="1"/>
  <c r="M94" i="1" s="1"/>
  <c r="N94" i="1" s="1"/>
  <c r="O94" i="1" s="1"/>
  <c r="P94" i="1" s="1"/>
  <c r="Q94" i="1" s="1"/>
  <c r="R94" i="1" s="1"/>
  <c r="S94" i="1" s="1"/>
  <c r="T94" i="1" s="1"/>
  <c r="U94" i="1" s="1"/>
  <c r="V94" i="1" s="1"/>
  <c r="W94" i="1" s="1"/>
  <c r="X94" i="1" s="1"/>
  <c r="Y94" i="1" s="1"/>
  <c r="Z94" i="1" s="1"/>
  <c r="O93" i="1"/>
  <c r="P93" i="1" s="1"/>
  <c r="Q93" i="1" s="1"/>
  <c r="R93" i="1" s="1"/>
  <c r="S93" i="1" s="1"/>
  <c r="T93" i="1" s="1"/>
  <c r="U93" i="1" s="1"/>
  <c r="V93" i="1" s="1"/>
  <c r="W93" i="1" s="1"/>
  <c r="X93" i="1" s="1"/>
  <c r="Y93" i="1" s="1"/>
  <c r="Z93" i="1" s="1"/>
  <c r="J93" i="1"/>
  <c r="K93" i="1" s="1"/>
  <c r="L93" i="1" s="1"/>
  <c r="M93" i="1" s="1"/>
  <c r="N93" i="1" s="1"/>
  <c r="P92" i="1"/>
  <c r="Q92" i="1" s="1"/>
  <c r="R92" i="1" s="1"/>
  <c r="S92" i="1" s="1"/>
  <c r="T92" i="1" s="1"/>
  <c r="U92" i="1" s="1"/>
  <c r="V92" i="1" s="1"/>
  <c r="W92" i="1" s="1"/>
  <c r="X92" i="1" s="1"/>
  <c r="Y92" i="1" s="1"/>
  <c r="Z92" i="1" s="1"/>
  <c r="K92" i="1"/>
  <c r="L92" i="1" s="1"/>
  <c r="M92" i="1" s="1"/>
  <c r="N92" i="1" s="1"/>
  <c r="O92" i="1" s="1"/>
  <c r="J92" i="1"/>
  <c r="T91" i="1"/>
  <c r="U91" i="1" s="1"/>
  <c r="V91" i="1" s="1"/>
  <c r="W91" i="1" s="1"/>
  <c r="X91" i="1" s="1"/>
  <c r="Y91" i="1" s="1"/>
  <c r="Z91" i="1" s="1"/>
  <c r="O91" i="1"/>
  <c r="P91" i="1" s="1"/>
  <c r="Q91" i="1" s="1"/>
  <c r="R91" i="1" s="1"/>
  <c r="S91" i="1" s="1"/>
  <c r="M91" i="1"/>
  <c r="N91" i="1" s="1"/>
  <c r="K91" i="1"/>
  <c r="L91" i="1" s="1"/>
  <c r="J91" i="1"/>
  <c r="Q90" i="1"/>
  <c r="R90" i="1" s="1"/>
  <c r="S90" i="1" s="1"/>
  <c r="T90" i="1" s="1"/>
  <c r="U90" i="1" s="1"/>
  <c r="V90" i="1" s="1"/>
  <c r="W90" i="1" s="1"/>
  <c r="X90" i="1" s="1"/>
  <c r="Y90" i="1" s="1"/>
  <c r="Z90" i="1" s="1"/>
  <c r="P90" i="1"/>
  <c r="L90" i="1"/>
  <c r="M90" i="1" s="1"/>
  <c r="N90" i="1" s="1"/>
  <c r="O90" i="1" s="1"/>
  <c r="J90" i="1"/>
  <c r="K90" i="1" s="1"/>
  <c r="M89" i="1"/>
  <c r="N89" i="1" s="1"/>
  <c r="O89" i="1" s="1"/>
  <c r="P89" i="1" s="1"/>
  <c r="Q89" i="1" s="1"/>
  <c r="R89" i="1" s="1"/>
  <c r="S89" i="1" s="1"/>
  <c r="T89" i="1" s="1"/>
  <c r="U89" i="1" s="1"/>
  <c r="V89" i="1" s="1"/>
  <c r="W89" i="1" s="1"/>
  <c r="X89" i="1" s="1"/>
  <c r="Y89" i="1" s="1"/>
  <c r="Z89" i="1" s="1"/>
  <c r="K89" i="1"/>
  <c r="L89" i="1" s="1"/>
  <c r="J89" i="1"/>
  <c r="J88" i="1"/>
  <c r="K87" i="1"/>
  <c r="L87" i="1" s="1"/>
  <c r="M87" i="1" s="1"/>
  <c r="N87" i="1" s="1"/>
  <c r="O87" i="1" s="1"/>
  <c r="P87" i="1" s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J87" i="1"/>
  <c r="J86" i="1"/>
  <c r="Q85" i="1"/>
  <c r="R85" i="1" s="1"/>
  <c r="S85" i="1" s="1"/>
  <c r="T85" i="1" s="1"/>
  <c r="U85" i="1" s="1"/>
  <c r="V85" i="1" s="1"/>
  <c r="W85" i="1" s="1"/>
  <c r="X85" i="1" s="1"/>
  <c r="Y85" i="1" s="1"/>
  <c r="Z85" i="1" s="1"/>
  <c r="M85" i="1"/>
  <c r="N85" i="1" s="1"/>
  <c r="O85" i="1" s="1"/>
  <c r="P85" i="1" s="1"/>
  <c r="K85" i="1"/>
  <c r="L85" i="1" s="1"/>
  <c r="J85" i="1"/>
  <c r="J84" i="1"/>
  <c r="N83" i="1"/>
  <c r="O83" i="1" s="1"/>
  <c r="P83" i="1" s="1"/>
  <c r="Q83" i="1" s="1"/>
  <c r="R83" i="1" s="1"/>
  <c r="S83" i="1" s="1"/>
  <c r="T83" i="1" s="1"/>
  <c r="U83" i="1" s="1"/>
  <c r="V83" i="1" s="1"/>
  <c r="W83" i="1" s="1"/>
  <c r="X83" i="1" s="1"/>
  <c r="Y83" i="1" s="1"/>
  <c r="Z83" i="1" s="1"/>
  <c r="K83" i="1"/>
  <c r="L83" i="1" s="1"/>
  <c r="M83" i="1" s="1"/>
  <c r="J83" i="1"/>
  <c r="O82" i="1"/>
  <c r="P82" i="1" s="1"/>
  <c r="Q82" i="1" s="1"/>
  <c r="R82" i="1" s="1"/>
  <c r="S82" i="1" s="1"/>
  <c r="T82" i="1" s="1"/>
  <c r="U82" i="1" s="1"/>
  <c r="V82" i="1" s="1"/>
  <c r="W82" i="1" s="1"/>
  <c r="X82" i="1" s="1"/>
  <c r="Y82" i="1" s="1"/>
  <c r="Z82" i="1" s="1"/>
  <c r="L82" i="1"/>
  <c r="M82" i="1" s="1"/>
  <c r="N82" i="1" s="1"/>
  <c r="K82" i="1"/>
  <c r="J82" i="1"/>
  <c r="Q81" i="1"/>
  <c r="R81" i="1" s="1"/>
  <c r="S81" i="1" s="1"/>
  <c r="T81" i="1" s="1"/>
  <c r="U81" i="1" s="1"/>
  <c r="V81" i="1" s="1"/>
  <c r="W81" i="1" s="1"/>
  <c r="X81" i="1" s="1"/>
  <c r="Y81" i="1" s="1"/>
  <c r="Z81" i="1" s="1"/>
  <c r="P81" i="1"/>
  <c r="K81" i="1" s="1"/>
  <c r="M81" i="1" s="1"/>
  <c r="J81" i="1"/>
  <c r="M80" i="1"/>
  <c r="N80" i="1" s="1"/>
  <c r="O80" i="1" s="1"/>
  <c r="P80" i="1" s="1"/>
  <c r="L80" i="1"/>
  <c r="J80" i="1"/>
  <c r="Q79" i="1"/>
  <c r="R79" i="1" s="1"/>
  <c r="S79" i="1" s="1"/>
  <c r="T79" i="1" s="1"/>
  <c r="U79" i="1" s="1"/>
  <c r="V79" i="1" s="1"/>
  <c r="W79" i="1" s="1"/>
  <c r="X79" i="1" s="1"/>
  <c r="Y79" i="1" s="1"/>
  <c r="Z79" i="1" s="1"/>
  <c r="P79" i="1"/>
  <c r="N79" i="1"/>
  <c r="J79" i="1"/>
  <c r="K79" i="1" s="1"/>
  <c r="L79" i="1" s="1"/>
  <c r="M79" i="1" s="1"/>
  <c r="S78" i="1"/>
  <c r="R78" i="1"/>
  <c r="Q78" i="1"/>
  <c r="O78" i="1"/>
  <c r="L78" i="1"/>
  <c r="K78" i="1"/>
  <c r="J78" i="1"/>
  <c r="I77" i="1"/>
  <c r="K76" i="1"/>
  <c r="J76" i="1"/>
  <c r="F75" i="1"/>
  <c r="O71" i="1"/>
  <c r="P71" i="1" s="1"/>
  <c r="Q71" i="1" s="1"/>
  <c r="R71" i="1" s="1"/>
  <c r="S71" i="1" s="1"/>
  <c r="T71" i="1" s="1"/>
  <c r="U71" i="1" s="1"/>
  <c r="V71" i="1" s="1"/>
  <c r="W71" i="1" s="1"/>
  <c r="X71" i="1" s="1"/>
  <c r="Y71" i="1" s="1"/>
  <c r="Z71" i="1" s="1"/>
  <c r="L71" i="1"/>
  <c r="M71" i="1" s="1"/>
  <c r="N71" i="1" s="1"/>
  <c r="K71" i="1"/>
  <c r="J71" i="1"/>
  <c r="Q70" i="1"/>
  <c r="R70" i="1" s="1"/>
  <c r="S70" i="1" s="1"/>
  <c r="T70" i="1" s="1"/>
  <c r="U70" i="1" s="1"/>
  <c r="V70" i="1" s="1"/>
  <c r="W70" i="1" s="1"/>
  <c r="X70" i="1" s="1"/>
  <c r="Y70" i="1" s="1"/>
  <c r="Z70" i="1" s="1"/>
  <c r="P70" i="1"/>
  <c r="M70" i="1"/>
  <c r="N70" i="1" s="1"/>
  <c r="O70" i="1" s="1"/>
  <c r="L70" i="1"/>
  <c r="K70" i="1"/>
  <c r="J70" i="1"/>
  <c r="N69" i="1"/>
  <c r="O69" i="1" s="1"/>
  <c r="P69" i="1" s="1"/>
  <c r="Q69" i="1" s="1"/>
  <c r="R69" i="1" s="1"/>
  <c r="S69" i="1" s="1"/>
  <c r="T69" i="1" s="1"/>
  <c r="U69" i="1" s="1"/>
  <c r="V69" i="1" s="1"/>
  <c r="W69" i="1" s="1"/>
  <c r="X69" i="1" s="1"/>
  <c r="Y69" i="1" s="1"/>
  <c r="Z69" i="1" s="1"/>
  <c r="M69" i="1"/>
  <c r="J69" i="1"/>
  <c r="K69" i="1" s="1"/>
  <c r="L69" i="1" s="1"/>
  <c r="O68" i="1"/>
  <c r="P68" i="1" s="1"/>
  <c r="Q68" i="1" s="1"/>
  <c r="R68" i="1" s="1"/>
  <c r="S68" i="1" s="1"/>
  <c r="T68" i="1" s="1"/>
  <c r="U68" i="1" s="1"/>
  <c r="V68" i="1" s="1"/>
  <c r="W68" i="1" s="1"/>
  <c r="X68" i="1" s="1"/>
  <c r="Y68" i="1" s="1"/>
  <c r="Z68" i="1" s="1"/>
  <c r="N68" i="1"/>
  <c r="K68" i="1"/>
  <c r="L68" i="1" s="1"/>
  <c r="M68" i="1" s="1"/>
  <c r="J68" i="1"/>
  <c r="P67" i="1"/>
  <c r="Q67" i="1" s="1"/>
  <c r="R67" i="1" s="1"/>
  <c r="S67" i="1" s="1"/>
  <c r="T67" i="1" s="1"/>
  <c r="U67" i="1" s="1"/>
  <c r="V67" i="1" s="1"/>
  <c r="W67" i="1" s="1"/>
  <c r="X67" i="1" s="1"/>
  <c r="Y67" i="1" s="1"/>
  <c r="Z67" i="1" s="1"/>
  <c r="O67" i="1"/>
  <c r="L67" i="1"/>
  <c r="M67" i="1" s="1"/>
  <c r="N67" i="1" s="1"/>
  <c r="K67" i="1"/>
  <c r="J67" i="1"/>
  <c r="L66" i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K66" i="1"/>
  <c r="J66" i="1"/>
  <c r="Q65" i="1"/>
  <c r="R65" i="1" s="1"/>
  <c r="S65" i="1" s="1"/>
  <c r="T65" i="1" s="1"/>
  <c r="U65" i="1" s="1"/>
  <c r="V65" i="1" s="1"/>
  <c r="W65" i="1" s="1"/>
  <c r="X65" i="1" s="1"/>
  <c r="Y65" i="1" s="1"/>
  <c r="Z65" i="1" s="1"/>
  <c r="N65" i="1"/>
  <c r="O65" i="1" s="1"/>
  <c r="P65" i="1" s="1"/>
  <c r="M65" i="1"/>
  <c r="J65" i="1"/>
  <c r="K65" i="1" s="1"/>
  <c r="L65" i="1" s="1"/>
  <c r="J64" i="1"/>
  <c r="K64" i="1" s="1"/>
  <c r="L64" i="1" s="1"/>
  <c r="M64" i="1" s="1"/>
  <c r="N64" i="1" s="1"/>
  <c r="O64" i="1" s="1"/>
  <c r="P64" i="1" s="1"/>
  <c r="Q64" i="1" s="1"/>
  <c r="R64" i="1" s="1"/>
  <c r="S64" i="1" s="1"/>
  <c r="T64" i="1" s="1"/>
  <c r="U64" i="1" s="1"/>
  <c r="V64" i="1" s="1"/>
  <c r="W64" i="1" s="1"/>
  <c r="X64" i="1" s="1"/>
  <c r="Y64" i="1" s="1"/>
  <c r="Z64" i="1" s="1"/>
  <c r="K63" i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J63" i="1"/>
  <c r="M62" i="1"/>
  <c r="N62" i="1" s="1"/>
  <c r="O62" i="1" s="1"/>
  <c r="P62" i="1" s="1"/>
  <c r="Q62" i="1" s="1"/>
  <c r="R62" i="1" s="1"/>
  <c r="S62" i="1" s="1"/>
  <c r="T62" i="1" s="1"/>
  <c r="U62" i="1" s="1"/>
  <c r="V62" i="1" s="1"/>
  <c r="W62" i="1" s="1"/>
  <c r="X62" i="1" s="1"/>
  <c r="Y62" i="1" s="1"/>
  <c r="Z62" i="1" s="1"/>
  <c r="L62" i="1"/>
  <c r="K62" i="1"/>
  <c r="J62" i="1"/>
  <c r="J61" i="1"/>
  <c r="K61" i="1" s="1"/>
  <c r="L61" i="1" s="1"/>
  <c r="M61" i="1" s="1"/>
  <c r="N61" i="1" s="1"/>
  <c r="O61" i="1" s="1"/>
  <c r="P61" i="1" s="1"/>
  <c r="Q61" i="1" s="1"/>
  <c r="R61" i="1" s="1"/>
  <c r="S61" i="1" s="1"/>
  <c r="T61" i="1" s="1"/>
  <c r="U61" i="1" s="1"/>
  <c r="V61" i="1" s="1"/>
  <c r="W61" i="1" s="1"/>
  <c r="X61" i="1" s="1"/>
  <c r="Y61" i="1" s="1"/>
  <c r="Z61" i="1" s="1"/>
  <c r="K60" i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J60" i="1"/>
  <c r="L59" i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K59" i="1"/>
  <c r="J59" i="1"/>
  <c r="P58" i="1"/>
  <c r="Q58" i="1" s="1"/>
  <c r="R58" i="1" s="1"/>
  <c r="S58" i="1" s="1"/>
  <c r="T58" i="1" s="1"/>
  <c r="U58" i="1" s="1"/>
  <c r="V58" i="1" s="1"/>
  <c r="W58" i="1" s="1"/>
  <c r="X58" i="1" s="1"/>
  <c r="Y58" i="1" s="1"/>
  <c r="Z58" i="1" s="1"/>
  <c r="M58" i="1"/>
  <c r="N58" i="1" s="1"/>
  <c r="O58" i="1" s="1"/>
  <c r="L58" i="1"/>
  <c r="K58" i="1"/>
  <c r="J58" i="1"/>
  <c r="M57" i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J57" i="1"/>
  <c r="K57" i="1" s="1"/>
  <c r="L57" i="1" s="1"/>
  <c r="N56" i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K56" i="1"/>
  <c r="L56" i="1" s="1"/>
  <c r="M56" i="1" s="1"/>
  <c r="J56" i="1"/>
  <c r="O55" i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L55" i="1"/>
  <c r="M55" i="1" s="1"/>
  <c r="N55" i="1" s="1"/>
  <c r="K55" i="1"/>
  <c r="J55" i="1"/>
  <c r="Q54" i="1"/>
  <c r="R54" i="1" s="1"/>
  <c r="S54" i="1" s="1"/>
  <c r="T54" i="1" s="1"/>
  <c r="U54" i="1" s="1"/>
  <c r="V54" i="1" s="1"/>
  <c r="W54" i="1" s="1"/>
  <c r="X54" i="1" s="1"/>
  <c r="Y54" i="1" s="1"/>
  <c r="Z54" i="1" s="1"/>
  <c r="P54" i="1"/>
  <c r="M54" i="1"/>
  <c r="N54" i="1" s="1"/>
  <c r="O54" i="1" s="1"/>
  <c r="L54" i="1"/>
  <c r="K54" i="1"/>
  <c r="J54" i="1"/>
  <c r="N53" i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M53" i="1"/>
  <c r="J53" i="1"/>
  <c r="K53" i="1" s="1"/>
  <c r="L53" i="1" s="1"/>
  <c r="O52" i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N52" i="1"/>
  <c r="K52" i="1"/>
  <c r="L52" i="1" s="1"/>
  <c r="M52" i="1" s="1"/>
  <c r="J52" i="1"/>
  <c r="P51" i="1"/>
  <c r="Q51" i="1" s="1"/>
  <c r="R51" i="1" s="1"/>
  <c r="S51" i="1" s="1"/>
  <c r="T51" i="1" s="1"/>
  <c r="U51" i="1" s="1"/>
  <c r="V51" i="1" s="1"/>
  <c r="W51" i="1" s="1"/>
  <c r="X51" i="1" s="1"/>
  <c r="Y51" i="1" s="1"/>
  <c r="Z51" i="1" s="1"/>
  <c r="O51" i="1"/>
  <c r="L51" i="1"/>
  <c r="M51" i="1" s="1"/>
  <c r="N51" i="1" s="1"/>
  <c r="K51" i="1"/>
  <c r="J51" i="1"/>
  <c r="L50" i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K50" i="1"/>
  <c r="J50" i="1"/>
  <c r="Q49" i="1"/>
  <c r="R49" i="1" s="1"/>
  <c r="S49" i="1" s="1"/>
  <c r="T49" i="1" s="1"/>
  <c r="U49" i="1" s="1"/>
  <c r="V49" i="1" s="1"/>
  <c r="W49" i="1" s="1"/>
  <c r="X49" i="1" s="1"/>
  <c r="Y49" i="1" s="1"/>
  <c r="Z49" i="1" s="1"/>
  <c r="N49" i="1"/>
  <c r="O49" i="1" s="1"/>
  <c r="P49" i="1" s="1"/>
  <c r="M49" i="1"/>
  <c r="J49" i="1"/>
  <c r="K49" i="1" s="1"/>
  <c r="L49" i="1" s="1"/>
  <c r="J48" i="1"/>
  <c r="K47" i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J47" i="1"/>
  <c r="M46" i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L46" i="1"/>
  <c r="K46" i="1"/>
  <c r="J46" i="1"/>
  <c r="J45" i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K44" i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V44" i="1" s="1"/>
  <c r="W44" i="1" s="1"/>
  <c r="X44" i="1" s="1"/>
  <c r="Y44" i="1" s="1"/>
  <c r="Z44" i="1" s="1"/>
  <c r="J44" i="1"/>
  <c r="L43" i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K43" i="1"/>
  <c r="J43" i="1"/>
  <c r="P42" i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M42" i="1"/>
  <c r="N42" i="1" s="1"/>
  <c r="O42" i="1" s="1"/>
  <c r="L42" i="1"/>
  <c r="K42" i="1"/>
  <c r="J42" i="1"/>
  <c r="M41" i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J41" i="1"/>
  <c r="K41" i="1" s="1"/>
  <c r="L41" i="1" s="1"/>
  <c r="N40" i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K40" i="1"/>
  <c r="L40" i="1" s="1"/>
  <c r="M40" i="1" s="1"/>
  <c r="J40" i="1"/>
  <c r="O39" i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L39" i="1"/>
  <c r="M39" i="1" s="1"/>
  <c r="N39" i="1" s="1"/>
  <c r="K39" i="1"/>
  <c r="J39" i="1"/>
  <c r="Q38" i="1"/>
  <c r="R38" i="1" s="1"/>
  <c r="S38" i="1" s="1"/>
  <c r="T38" i="1" s="1"/>
  <c r="U38" i="1" s="1"/>
  <c r="V38" i="1" s="1"/>
  <c r="W38" i="1" s="1"/>
  <c r="X38" i="1" s="1"/>
  <c r="Y38" i="1" s="1"/>
  <c r="Z38" i="1" s="1"/>
  <c r="P38" i="1"/>
  <c r="M38" i="1"/>
  <c r="N38" i="1" s="1"/>
  <c r="O38" i="1" s="1"/>
  <c r="L38" i="1"/>
  <c r="K38" i="1"/>
  <c r="J38" i="1"/>
  <c r="N37" i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M37" i="1"/>
  <c r="J37" i="1"/>
  <c r="K37" i="1" s="1"/>
  <c r="L37" i="1" s="1"/>
  <c r="O36" i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N36" i="1"/>
  <c r="M36" i="1"/>
  <c r="J36" i="1"/>
  <c r="J35" i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K34" i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J34" i="1"/>
  <c r="K33" i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J33" i="1"/>
  <c r="J32" i="1"/>
  <c r="K31" i="1"/>
  <c r="J31" i="1"/>
  <c r="O30" i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N30" i="1"/>
  <c r="M30" i="1"/>
  <c r="J30" i="1"/>
  <c r="O29" i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N29" i="1"/>
  <c r="M29" i="1"/>
  <c r="L29" i="1"/>
  <c r="J29" i="1"/>
  <c r="J27" i="1" s="1"/>
  <c r="J10" i="1" s="1"/>
  <c r="O28" i="1"/>
  <c r="N28" i="1"/>
  <c r="M28" i="1"/>
  <c r="J28" i="1"/>
  <c r="I27" i="1"/>
  <c r="K26" i="1"/>
  <c r="I16" i="1"/>
  <c r="G16" i="1"/>
  <c r="I15" i="1"/>
  <c r="D15" i="1"/>
  <c r="I14" i="1"/>
  <c r="I13" i="1"/>
  <c r="G13" i="1"/>
  <c r="D3" i="3" s="1"/>
  <c r="I12" i="1"/>
  <c r="I11" i="1"/>
  <c r="D11" i="1"/>
  <c r="I10" i="1"/>
  <c r="I17" i="1" s="1"/>
  <c r="L9" i="1"/>
  <c r="J9" i="1"/>
  <c r="J190" i="1" s="1"/>
  <c r="I9" i="1"/>
  <c r="K8" i="1"/>
  <c r="K25" i="1" s="1"/>
  <c r="J8" i="1"/>
  <c r="J7" i="1" s="1"/>
  <c r="I8" i="1"/>
  <c r="I25" i="1" s="1"/>
  <c r="K7" i="1"/>
  <c r="C4" i="5" l="1"/>
  <c r="Q80" i="1"/>
  <c r="R80" i="1" s="1"/>
  <c r="S80" i="1" s="1"/>
  <c r="T80" i="1" s="1"/>
  <c r="U80" i="1" s="1"/>
  <c r="V80" i="1" s="1"/>
  <c r="W80" i="1" s="1"/>
  <c r="X80" i="1" s="1"/>
  <c r="Y80" i="1" s="1"/>
  <c r="Z80" i="1" s="1"/>
  <c r="I261" i="1"/>
  <c r="I189" i="1"/>
  <c r="I225" i="1"/>
  <c r="I111" i="1"/>
  <c r="I75" i="1"/>
  <c r="I147" i="1"/>
  <c r="J25" i="1"/>
  <c r="T78" i="1"/>
  <c r="J149" i="1"/>
  <c r="J13" i="1" s="1"/>
  <c r="H9" i="2"/>
  <c r="K152" i="1"/>
  <c r="K166" i="1"/>
  <c r="L166" i="1" s="1"/>
  <c r="M166" i="1" s="1"/>
  <c r="N166" i="1" s="1"/>
  <c r="O166" i="1" s="1"/>
  <c r="P166" i="1" s="1"/>
  <c r="Q166" i="1" s="1"/>
  <c r="R166" i="1" s="1"/>
  <c r="S166" i="1" s="1"/>
  <c r="T166" i="1" s="1"/>
  <c r="U166" i="1" s="1"/>
  <c r="V166" i="1" s="1"/>
  <c r="W166" i="1" s="1"/>
  <c r="X166" i="1" s="1"/>
  <c r="Y166" i="1" s="1"/>
  <c r="Z166" i="1" s="1"/>
  <c r="E42" i="6"/>
  <c r="F15" i="4"/>
  <c r="F8" i="4" s="1"/>
  <c r="M9" i="1"/>
  <c r="H68" i="2"/>
  <c r="K86" i="1"/>
  <c r="L86" i="1" s="1"/>
  <c r="M86" i="1" s="1"/>
  <c r="N86" i="1" s="1"/>
  <c r="O86" i="1" s="1"/>
  <c r="P86" i="1" s="1"/>
  <c r="Q86" i="1" s="1"/>
  <c r="R86" i="1" s="1"/>
  <c r="S86" i="1" s="1"/>
  <c r="T86" i="1" s="1"/>
  <c r="U86" i="1" s="1"/>
  <c r="V86" i="1" s="1"/>
  <c r="W86" i="1" s="1"/>
  <c r="X86" i="1" s="1"/>
  <c r="Y86" i="1" s="1"/>
  <c r="Z86" i="1" s="1"/>
  <c r="K230" i="1"/>
  <c r="L230" i="1" s="1"/>
  <c r="M230" i="1" s="1"/>
  <c r="N230" i="1" s="1"/>
  <c r="O230" i="1" s="1"/>
  <c r="P230" i="1" s="1"/>
  <c r="Q230" i="1" s="1"/>
  <c r="R230" i="1" s="1"/>
  <c r="S230" i="1" s="1"/>
  <c r="T230" i="1" s="1"/>
  <c r="U230" i="1" s="1"/>
  <c r="V230" i="1" s="1"/>
  <c r="W230" i="1" s="1"/>
  <c r="X230" i="1" s="1"/>
  <c r="Y230" i="1" s="1"/>
  <c r="Z230" i="1" s="1"/>
  <c r="I7" i="1"/>
  <c r="K261" i="1"/>
  <c r="K225" i="1"/>
  <c r="K189" i="1"/>
  <c r="K147" i="1"/>
  <c r="K111" i="1"/>
  <c r="K75" i="1"/>
  <c r="C3" i="5"/>
  <c r="I262" i="1"/>
  <c r="I226" i="1"/>
  <c r="I190" i="1"/>
  <c r="I148" i="1"/>
  <c r="I112" i="1"/>
  <c r="I76" i="1"/>
  <c r="I26" i="1"/>
  <c r="D29" i="6"/>
  <c r="E3" i="3"/>
  <c r="E6" i="4"/>
  <c r="J26" i="1"/>
  <c r="H19" i="2"/>
  <c r="K36" i="1"/>
  <c r="H26" i="2" s="1"/>
  <c r="K48" i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H48" i="2"/>
  <c r="L81" i="1"/>
  <c r="L77" i="1" s="1"/>
  <c r="L11" i="1" s="1"/>
  <c r="L112" i="1"/>
  <c r="M112" i="1" s="1"/>
  <c r="N112" i="1" s="1"/>
  <c r="O112" i="1" s="1"/>
  <c r="P112" i="1" s="1"/>
  <c r="Q112" i="1" s="1"/>
  <c r="R112" i="1" s="1"/>
  <c r="S112" i="1" s="1"/>
  <c r="T112" i="1" s="1"/>
  <c r="U112" i="1" s="1"/>
  <c r="V112" i="1" s="1"/>
  <c r="W112" i="1" s="1"/>
  <c r="X112" i="1" s="1"/>
  <c r="Y112" i="1" s="1"/>
  <c r="Z112" i="1" s="1"/>
  <c r="M117" i="1"/>
  <c r="N117" i="1" s="1"/>
  <c r="O117" i="1" s="1"/>
  <c r="P117" i="1" s="1"/>
  <c r="Q117" i="1" s="1"/>
  <c r="R117" i="1" s="1"/>
  <c r="S117" i="1" s="1"/>
  <c r="T117" i="1" s="1"/>
  <c r="U117" i="1" s="1"/>
  <c r="V117" i="1" s="1"/>
  <c r="W117" i="1" s="1"/>
  <c r="X117" i="1" s="1"/>
  <c r="Y117" i="1" s="1"/>
  <c r="Z117" i="1" s="1"/>
  <c r="J191" i="1"/>
  <c r="J14" i="1" s="1"/>
  <c r="L8" i="1"/>
  <c r="D3" i="5"/>
  <c r="J262" i="1"/>
  <c r="J226" i="1"/>
  <c r="J148" i="1"/>
  <c r="J112" i="1"/>
  <c r="L31" i="1"/>
  <c r="K27" i="1"/>
  <c r="K10" i="1" s="1"/>
  <c r="H30" i="2"/>
  <c r="K32" i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H36" i="2"/>
  <c r="J77" i="1"/>
  <c r="J11" i="1" s="1"/>
  <c r="J17" i="1" s="1"/>
  <c r="O79" i="1"/>
  <c r="J113" i="1"/>
  <c r="J12" i="1" s="1"/>
  <c r="O114" i="1"/>
  <c r="L151" i="1"/>
  <c r="F3" i="5"/>
  <c r="L262" i="1"/>
  <c r="M262" i="1" s="1"/>
  <c r="N262" i="1" s="1"/>
  <c r="O262" i="1" s="1"/>
  <c r="P262" i="1" s="1"/>
  <c r="Q262" i="1" s="1"/>
  <c r="R262" i="1" s="1"/>
  <c r="S262" i="1" s="1"/>
  <c r="T262" i="1" s="1"/>
  <c r="U262" i="1" s="1"/>
  <c r="V262" i="1" s="1"/>
  <c r="W262" i="1" s="1"/>
  <c r="X262" i="1" s="1"/>
  <c r="Y262" i="1" s="1"/>
  <c r="Z262" i="1" s="1"/>
  <c r="L148" i="1"/>
  <c r="M148" i="1" s="1"/>
  <c r="N148" i="1" s="1"/>
  <c r="O148" i="1" s="1"/>
  <c r="P148" i="1" s="1"/>
  <c r="Q148" i="1" s="1"/>
  <c r="R148" i="1" s="1"/>
  <c r="S148" i="1" s="1"/>
  <c r="T148" i="1" s="1"/>
  <c r="U148" i="1" s="1"/>
  <c r="V148" i="1" s="1"/>
  <c r="W148" i="1" s="1"/>
  <c r="X148" i="1" s="1"/>
  <c r="Y148" i="1" s="1"/>
  <c r="Z148" i="1" s="1"/>
  <c r="L226" i="1"/>
  <c r="M226" i="1" s="1"/>
  <c r="N226" i="1" s="1"/>
  <c r="O226" i="1" s="1"/>
  <c r="P226" i="1" s="1"/>
  <c r="Q226" i="1" s="1"/>
  <c r="R226" i="1" s="1"/>
  <c r="S226" i="1" s="1"/>
  <c r="T226" i="1" s="1"/>
  <c r="U226" i="1" s="1"/>
  <c r="V226" i="1" s="1"/>
  <c r="W226" i="1" s="1"/>
  <c r="X226" i="1" s="1"/>
  <c r="Y226" i="1" s="1"/>
  <c r="Z226" i="1" s="1"/>
  <c r="L190" i="1"/>
  <c r="M190" i="1" s="1"/>
  <c r="N190" i="1" s="1"/>
  <c r="O190" i="1" s="1"/>
  <c r="P190" i="1" s="1"/>
  <c r="Q190" i="1" s="1"/>
  <c r="R190" i="1" s="1"/>
  <c r="S190" i="1" s="1"/>
  <c r="T190" i="1" s="1"/>
  <c r="U190" i="1" s="1"/>
  <c r="V190" i="1" s="1"/>
  <c r="W190" i="1" s="1"/>
  <c r="X190" i="1" s="1"/>
  <c r="Y190" i="1" s="1"/>
  <c r="Z190" i="1" s="1"/>
  <c r="L76" i="1"/>
  <c r="M76" i="1" s="1"/>
  <c r="N76" i="1" s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L26" i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P28" i="1"/>
  <c r="H40" i="2"/>
  <c r="O81" i="1"/>
  <c r="N81" i="1"/>
  <c r="N77" i="1" s="1"/>
  <c r="N11" i="1" s="1"/>
  <c r="H27" i="2"/>
  <c r="H38" i="2"/>
  <c r="H42" i="2"/>
  <c r="H46" i="2"/>
  <c r="H62" i="2"/>
  <c r="H11" i="2"/>
  <c r="K158" i="1"/>
  <c r="L158" i="1" s="1"/>
  <c r="M158" i="1" s="1"/>
  <c r="N158" i="1" s="1"/>
  <c r="O158" i="1" s="1"/>
  <c r="P158" i="1" s="1"/>
  <c r="Q158" i="1" s="1"/>
  <c r="R158" i="1" s="1"/>
  <c r="S158" i="1" s="1"/>
  <c r="T158" i="1" s="1"/>
  <c r="U158" i="1" s="1"/>
  <c r="V158" i="1" s="1"/>
  <c r="W158" i="1" s="1"/>
  <c r="X158" i="1" s="1"/>
  <c r="Y158" i="1" s="1"/>
  <c r="Z158" i="1" s="1"/>
  <c r="H32" i="2"/>
  <c r="H64" i="2"/>
  <c r="K84" i="1"/>
  <c r="L84" i="1" s="1"/>
  <c r="M84" i="1" s="1"/>
  <c r="N84" i="1" s="1"/>
  <c r="O84" i="1" s="1"/>
  <c r="P84" i="1" s="1"/>
  <c r="Q84" i="1" s="1"/>
  <c r="R84" i="1" s="1"/>
  <c r="S84" i="1" s="1"/>
  <c r="T84" i="1" s="1"/>
  <c r="U84" i="1" s="1"/>
  <c r="V84" i="1" s="1"/>
  <c r="W84" i="1" s="1"/>
  <c r="X84" i="1" s="1"/>
  <c r="Y84" i="1" s="1"/>
  <c r="Z84" i="1" s="1"/>
  <c r="K88" i="1"/>
  <c r="L88" i="1" s="1"/>
  <c r="M88" i="1" s="1"/>
  <c r="N88" i="1" s="1"/>
  <c r="O88" i="1" s="1"/>
  <c r="P88" i="1" s="1"/>
  <c r="Q88" i="1" s="1"/>
  <c r="R88" i="1" s="1"/>
  <c r="S88" i="1" s="1"/>
  <c r="T88" i="1" s="1"/>
  <c r="U88" i="1" s="1"/>
  <c r="V88" i="1" s="1"/>
  <c r="W88" i="1" s="1"/>
  <c r="X88" i="1" s="1"/>
  <c r="Y88" i="1" s="1"/>
  <c r="Z88" i="1" s="1"/>
  <c r="L118" i="1"/>
  <c r="M118" i="1" s="1"/>
  <c r="N118" i="1" s="1"/>
  <c r="O118" i="1" s="1"/>
  <c r="P118" i="1" s="1"/>
  <c r="Q118" i="1" s="1"/>
  <c r="R118" i="1" s="1"/>
  <c r="S118" i="1" s="1"/>
  <c r="T118" i="1" s="1"/>
  <c r="U118" i="1" s="1"/>
  <c r="V118" i="1" s="1"/>
  <c r="W118" i="1" s="1"/>
  <c r="X118" i="1" s="1"/>
  <c r="Y118" i="1" s="1"/>
  <c r="Z118" i="1" s="1"/>
  <c r="K120" i="1"/>
  <c r="L120" i="1" s="1"/>
  <c r="M120" i="1" s="1"/>
  <c r="N120" i="1" s="1"/>
  <c r="O120" i="1" s="1"/>
  <c r="P120" i="1" s="1"/>
  <c r="Q120" i="1" s="1"/>
  <c r="R120" i="1" s="1"/>
  <c r="S120" i="1" s="1"/>
  <c r="T120" i="1" s="1"/>
  <c r="U120" i="1" s="1"/>
  <c r="V120" i="1" s="1"/>
  <c r="W120" i="1" s="1"/>
  <c r="X120" i="1" s="1"/>
  <c r="Y120" i="1" s="1"/>
  <c r="Z120" i="1" s="1"/>
  <c r="H22" i="2"/>
  <c r="K162" i="1"/>
  <c r="L162" i="1" s="1"/>
  <c r="M162" i="1" s="1"/>
  <c r="N162" i="1" s="1"/>
  <c r="O162" i="1" s="1"/>
  <c r="P162" i="1" s="1"/>
  <c r="Q162" i="1" s="1"/>
  <c r="R162" i="1" s="1"/>
  <c r="S162" i="1" s="1"/>
  <c r="T162" i="1" s="1"/>
  <c r="U162" i="1" s="1"/>
  <c r="V162" i="1" s="1"/>
  <c r="W162" i="1" s="1"/>
  <c r="X162" i="1" s="1"/>
  <c r="Y162" i="1" s="1"/>
  <c r="Z162" i="1" s="1"/>
  <c r="L193" i="1"/>
  <c r="N228" i="1"/>
  <c r="H97" i="2"/>
  <c r="K242" i="1"/>
  <c r="L242" i="1" s="1"/>
  <c r="M242" i="1" s="1"/>
  <c r="N242" i="1" s="1"/>
  <c r="O242" i="1" s="1"/>
  <c r="P242" i="1" s="1"/>
  <c r="Q242" i="1" s="1"/>
  <c r="R242" i="1" s="1"/>
  <c r="S242" i="1" s="1"/>
  <c r="T242" i="1" s="1"/>
  <c r="U242" i="1" s="1"/>
  <c r="V242" i="1" s="1"/>
  <c r="W242" i="1" s="1"/>
  <c r="X242" i="1" s="1"/>
  <c r="Y242" i="1" s="1"/>
  <c r="Z242" i="1" s="1"/>
  <c r="M263" i="1"/>
  <c r="M16" i="1" s="1"/>
  <c r="N264" i="1"/>
  <c r="H23" i="2"/>
  <c r="H99" i="2"/>
  <c r="H21" i="2"/>
  <c r="K160" i="1"/>
  <c r="L160" i="1" s="1"/>
  <c r="M160" i="1" s="1"/>
  <c r="N160" i="1" s="1"/>
  <c r="O160" i="1" s="1"/>
  <c r="P160" i="1" s="1"/>
  <c r="Q160" i="1" s="1"/>
  <c r="R160" i="1" s="1"/>
  <c r="S160" i="1" s="1"/>
  <c r="T160" i="1" s="1"/>
  <c r="U160" i="1" s="1"/>
  <c r="V160" i="1" s="1"/>
  <c r="W160" i="1" s="1"/>
  <c r="X160" i="1" s="1"/>
  <c r="Y160" i="1" s="1"/>
  <c r="Z160" i="1" s="1"/>
  <c r="K168" i="1"/>
  <c r="L168" i="1" s="1"/>
  <c r="M168" i="1" s="1"/>
  <c r="N168" i="1" s="1"/>
  <c r="O168" i="1" s="1"/>
  <c r="P168" i="1" s="1"/>
  <c r="Q168" i="1" s="1"/>
  <c r="R168" i="1" s="1"/>
  <c r="S168" i="1" s="1"/>
  <c r="T168" i="1" s="1"/>
  <c r="U168" i="1" s="1"/>
  <c r="V168" i="1" s="1"/>
  <c r="W168" i="1" s="1"/>
  <c r="X168" i="1" s="1"/>
  <c r="Y168" i="1" s="1"/>
  <c r="Z168" i="1" s="1"/>
  <c r="H141" i="2"/>
  <c r="M150" i="1"/>
  <c r="H7" i="2"/>
  <c r="H143" i="2"/>
  <c r="K172" i="1"/>
  <c r="L172" i="1" s="1"/>
  <c r="M172" i="1" s="1"/>
  <c r="N172" i="1" s="1"/>
  <c r="O172" i="1" s="1"/>
  <c r="P172" i="1" s="1"/>
  <c r="Q172" i="1" s="1"/>
  <c r="R172" i="1" s="1"/>
  <c r="S172" i="1" s="1"/>
  <c r="T172" i="1" s="1"/>
  <c r="U172" i="1" s="1"/>
  <c r="V172" i="1" s="1"/>
  <c r="W172" i="1" s="1"/>
  <c r="X172" i="1" s="1"/>
  <c r="Y172" i="1" s="1"/>
  <c r="Z172" i="1" s="1"/>
  <c r="K196" i="1"/>
  <c r="L196" i="1" s="1"/>
  <c r="M196" i="1" s="1"/>
  <c r="N196" i="1" s="1"/>
  <c r="O196" i="1" s="1"/>
  <c r="P196" i="1" s="1"/>
  <c r="Q196" i="1" s="1"/>
  <c r="R196" i="1" s="1"/>
  <c r="S196" i="1" s="1"/>
  <c r="T196" i="1" s="1"/>
  <c r="U196" i="1" s="1"/>
  <c r="V196" i="1" s="1"/>
  <c r="W196" i="1" s="1"/>
  <c r="X196" i="1" s="1"/>
  <c r="Y196" i="1" s="1"/>
  <c r="Z196" i="1" s="1"/>
  <c r="H159" i="2"/>
  <c r="K200" i="1"/>
  <c r="L200" i="1" s="1"/>
  <c r="M200" i="1" s="1"/>
  <c r="N200" i="1" s="1"/>
  <c r="O200" i="1" s="1"/>
  <c r="P200" i="1" s="1"/>
  <c r="Q200" i="1" s="1"/>
  <c r="R200" i="1" s="1"/>
  <c r="S200" i="1" s="1"/>
  <c r="T200" i="1" s="1"/>
  <c r="U200" i="1" s="1"/>
  <c r="V200" i="1" s="1"/>
  <c r="W200" i="1" s="1"/>
  <c r="X200" i="1" s="1"/>
  <c r="Y200" i="1" s="1"/>
  <c r="Z200" i="1" s="1"/>
  <c r="K246" i="1"/>
  <c r="L246" i="1" s="1"/>
  <c r="M246" i="1" s="1"/>
  <c r="N246" i="1" s="1"/>
  <c r="O246" i="1" s="1"/>
  <c r="P246" i="1" s="1"/>
  <c r="Q246" i="1" s="1"/>
  <c r="R246" i="1" s="1"/>
  <c r="S246" i="1" s="1"/>
  <c r="T246" i="1" s="1"/>
  <c r="U246" i="1" s="1"/>
  <c r="V246" i="1" s="1"/>
  <c r="W246" i="1" s="1"/>
  <c r="X246" i="1" s="1"/>
  <c r="Y246" i="1" s="1"/>
  <c r="Z246" i="1" s="1"/>
  <c r="L263" i="1"/>
  <c r="L16" i="1" s="1"/>
  <c r="H10" i="2"/>
  <c r="H145" i="2"/>
  <c r="R192" i="1"/>
  <c r="H25" i="2"/>
  <c r="H13" i="2"/>
  <c r="H161" i="2"/>
  <c r="H16" i="2"/>
  <c r="K238" i="1"/>
  <c r="L238" i="1" s="1"/>
  <c r="M238" i="1" s="1"/>
  <c r="N238" i="1" s="1"/>
  <c r="O238" i="1" s="1"/>
  <c r="P238" i="1" s="1"/>
  <c r="Q238" i="1" s="1"/>
  <c r="R238" i="1" s="1"/>
  <c r="S238" i="1" s="1"/>
  <c r="T238" i="1" s="1"/>
  <c r="U238" i="1" s="1"/>
  <c r="V238" i="1" s="1"/>
  <c r="W238" i="1" s="1"/>
  <c r="X238" i="1" s="1"/>
  <c r="Y238" i="1" s="1"/>
  <c r="Z238" i="1" s="1"/>
  <c r="H8" i="2"/>
  <c r="H185" i="2"/>
  <c r="J263" i="1"/>
  <c r="J16" i="1" s="1"/>
  <c r="H208" i="2"/>
  <c r="K240" i="1"/>
  <c r="L240" i="1" s="1"/>
  <c r="M240" i="1" s="1"/>
  <c r="N240" i="1" s="1"/>
  <c r="O240" i="1" s="1"/>
  <c r="P240" i="1" s="1"/>
  <c r="Q240" i="1" s="1"/>
  <c r="R240" i="1" s="1"/>
  <c r="S240" i="1" s="1"/>
  <c r="T240" i="1" s="1"/>
  <c r="U240" i="1" s="1"/>
  <c r="V240" i="1" s="1"/>
  <c r="W240" i="1" s="1"/>
  <c r="X240" i="1" s="1"/>
  <c r="Y240" i="1" s="1"/>
  <c r="Z240" i="1" s="1"/>
  <c r="H193" i="2"/>
  <c r="K244" i="1"/>
  <c r="L244" i="1" s="1"/>
  <c r="M244" i="1" s="1"/>
  <c r="N244" i="1" s="1"/>
  <c r="O244" i="1" s="1"/>
  <c r="P244" i="1" s="1"/>
  <c r="Q244" i="1" s="1"/>
  <c r="R244" i="1" s="1"/>
  <c r="S244" i="1" s="1"/>
  <c r="T244" i="1" s="1"/>
  <c r="U244" i="1" s="1"/>
  <c r="V244" i="1" s="1"/>
  <c r="W244" i="1" s="1"/>
  <c r="X244" i="1" s="1"/>
  <c r="Y244" i="1" s="1"/>
  <c r="Z244" i="1" s="1"/>
  <c r="K263" i="1"/>
  <c r="K16" i="1" s="1"/>
  <c r="H210" i="2"/>
  <c r="H214" i="2"/>
  <c r="H218" i="2"/>
  <c r="H42" i="6"/>
  <c r="L42" i="6"/>
  <c r="P42" i="6"/>
  <c r="T42" i="6"/>
  <c r="X42" i="6"/>
  <c r="AB42" i="6"/>
  <c r="AF42" i="6"/>
  <c r="AJ42" i="6"/>
  <c r="AN42" i="6"/>
  <c r="AR42" i="6"/>
  <c r="H29" i="4"/>
  <c r="G18" i="4"/>
  <c r="F31" i="6" s="1"/>
  <c r="F33" i="6" s="1"/>
  <c r="F37" i="6" s="1"/>
  <c r="F39" i="6" s="1"/>
  <c r="I42" i="6"/>
  <c r="M42" i="6"/>
  <c r="Q42" i="6"/>
  <c r="U42" i="6"/>
  <c r="Y42" i="6"/>
  <c r="AC42" i="6"/>
  <c r="AG42" i="6"/>
  <c r="AK42" i="6"/>
  <c r="AO42" i="6"/>
  <c r="AS42" i="6"/>
  <c r="D42" i="6"/>
  <c r="D46" i="6" s="1"/>
  <c r="D49" i="6" s="1"/>
  <c r="E15" i="4"/>
  <c r="E8" i="4" s="1"/>
  <c r="F42" i="6"/>
  <c r="G15" i="4"/>
  <c r="G8" i="4" s="1"/>
  <c r="J42" i="6"/>
  <c r="N42" i="6"/>
  <c r="R42" i="6"/>
  <c r="V42" i="6"/>
  <c r="Z42" i="6"/>
  <c r="AD42" i="6"/>
  <c r="AH42" i="6"/>
  <c r="AL42" i="6"/>
  <c r="AP42" i="6"/>
  <c r="AT42" i="6"/>
  <c r="AU42" i="6"/>
  <c r="D17" i="3"/>
  <c r="D31" i="6"/>
  <c r="D33" i="6" s="1"/>
  <c r="D37" i="6" s="1"/>
  <c r="D39" i="6" s="1"/>
  <c r="I30" i="4"/>
  <c r="H19" i="4"/>
  <c r="E17" i="3"/>
  <c r="E31" i="6"/>
  <c r="E33" i="6" s="1"/>
  <c r="E37" i="6" s="1"/>
  <c r="E39" i="6" s="1"/>
  <c r="F44" i="6"/>
  <c r="G43" i="6"/>
  <c r="F35" i="6"/>
  <c r="E44" i="6"/>
  <c r="D4" i="5" l="1"/>
  <c r="H187" i="2"/>
  <c r="F46" i="6"/>
  <c r="F49" i="6" s="1"/>
  <c r="I29" i="4"/>
  <c r="H18" i="4"/>
  <c r="H189" i="2"/>
  <c r="L227" i="1"/>
  <c r="L15" i="1" s="1"/>
  <c r="H12" i="2"/>
  <c r="N150" i="1"/>
  <c r="O264" i="1"/>
  <c r="N263" i="1"/>
  <c r="N16" i="1" s="1"/>
  <c r="K227" i="1"/>
  <c r="K15" i="1" s="1"/>
  <c r="M227" i="1"/>
  <c r="M15" i="1" s="1"/>
  <c r="K113" i="1"/>
  <c r="K12" i="1" s="1"/>
  <c r="R77" i="1"/>
  <c r="R11" i="1" s="1"/>
  <c r="Q28" i="1"/>
  <c r="K149" i="1"/>
  <c r="K13" i="1" s="1"/>
  <c r="M31" i="1"/>
  <c r="L27" i="1"/>
  <c r="L10" i="1" s="1"/>
  <c r="H15" i="2"/>
  <c r="G3" i="5"/>
  <c r="N9" i="1"/>
  <c r="M8" i="1"/>
  <c r="H137" i="2"/>
  <c r="M77" i="1"/>
  <c r="M11" i="1" s="1"/>
  <c r="D51" i="6"/>
  <c r="E7" i="5"/>
  <c r="G11" i="4"/>
  <c r="G13" i="4"/>
  <c r="G44" i="6"/>
  <c r="G46" i="6" s="1"/>
  <c r="G49" i="6" s="1"/>
  <c r="G35" i="6"/>
  <c r="H43" i="6"/>
  <c r="C7" i="5"/>
  <c r="E7" i="4"/>
  <c r="G15" i="1"/>
  <c r="I18" i="1" s="1"/>
  <c r="S192" i="1"/>
  <c r="O228" i="1"/>
  <c r="N227" i="1"/>
  <c r="N15" i="1" s="1"/>
  <c r="H70" i="2"/>
  <c r="M113" i="1"/>
  <c r="M12" i="1" s="1"/>
  <c r="K77" i="1"/>
  <c r="K11" i="1" s="1"/>
  <c r="L149" i="1"/>
  <c r="L13" i="1" s="1"/>
  <c r="M151" i="1"/>
  <c r="N151" i="1" s="1"/>
  <c r="O151" i="1" s="1"/>
  <c r="P151" i="1" s="1"/>
  <c r="Q151" i="1" s="1"/>
  <c r="R151" i="1" s="1"/>
  <c r="S151" i="1" s="1"/>
  <c r="T151" i="1" s="1"/>
  <c r="U151" i="1" s="1"/>
  <c r="V151" i="1" s="1"/>
  <c r="W151" i="1" s="1"/>
  <c r="X151" i="1" s="1"/>
  <c r="Y151" i="1" s="1"/>
  <c r="Z151" i="1" s="1"/>
  <c r="Q77" i="1"/>
  <c r="Q11" i="1" s="1"/>
  <c r="C6" i="5"/>
  <c r="C8" i="5" s="1"/>
  <c r="G2" i="4"/>
  <c r="H4" i="4"/>
  <c r="H2" i="4"/>
  <c r="D7" i="5"/>
  <c r="F13" i="4"/>
  <c r="F11" i="4"/>
  <c r="U78" i="1"/>
  <c r="T77" i="1"/>
  <c r="T11" i="1" s="1"/>
  <c r="I19" i="4"/>
  <c r="J30" i="4"/>
  <c r="K191" i="1"/>
  <c r="K14" i="1" s="1"/>
  <c r="H66" i="2"/>
  <c r="N113" i="1"/>
  <c r="N12" i="1" s="1"/>
  <c r="O77" i="1"/>
  <c r="O11" i="1" s="1"/>
  <c r="L25" i="1"/>
  <c r="L7" i="1"/>
  <c r="L113" i="1"/>
  <c r="L12" i="1" s="1"/>
  <c r="E29" i="6"/>
  <c r="F6" i="4"/>
  <c r="F3" i="3"/>
  <c r="E46" i="6"/>
  <c r="E49" i="6" s="1"/>
  <c r="E51" i="6" s="1"/>
  <c r="S77" i="1"/>
  <c r="S11" i="1" s="1"/>
  <c r="F51" i="6"/>
  <c r="H195" i="2"/>
  <c r="H139" i="2"/>
  <c r="H191" i="2"/>
  <c r="M193" i="1"/>
  <c r="L191" i="1"/>
  <c r="L14" i="1" s="1"/>
  <c r="H101" i="2"/>
  <c r="P114" i="1"/>
  <c r="O113" i="1"/>
  <c r="O12" i="1" s="1"/>
  <c r="K17" i="1"/>
  <c r="H44" i="2"/>
  <c r="J261" i="1"/>
  <c r="J147" i="1"/>
  <c r="J189" i="1"/>
  <c r="J225" i="1"/>
  <c r="J111" i="1"/>
  <c r="J75" i="1"/>
  <c r="P77" i="1"/>
  <c r="P11" i="1" s="1"/>
  <c r="O227" i="1" l="1"/>
  <c r="O15" i="1" s="1"/>
  <c r="P228" i="1"/>
  <c r="F7" i="4"/>
  <c r="P264" i="1"/>
  <c r="O263" i="1"/>
  <c r="O16" i="1" s="1"/>
  <c r="I18" i="4"/>
  <c r="J29" i="4"/>
  <c r="E4" i="5"/>
  <c r="K18" i="1"/>
  <c r="F29" i="6"/>
  <c r="G3" i="3"/>
  <c r="G6" i="4"/>
  <c r="E6" i="5" s="1"/>
  <c r="E8" i="5" s="1"/>
  <c r="M191" i="1"/>
  <c r="M14" i="1" s="1"/>
  <c r="N193" i="1"/>
  <c r="D6" i="5"/>
  <c r="D8" i="5" s="1"/>
  <c r="D9" i="5" s="1"/>
  <c r="L261" i="1"/>
  <c r="L225" i="1"/>
  <c r="L189" i="1"/>
  <c r="L147" i="1"/>
  <c r="L111" i="1"/>
  <c r="L75" i="1"/>
  <c r="U77" i="1"/>
  <c r="U11" i="1" s="1"/>
  <c r="V78" i="1"/>
  <c r="T192" i="1"/>
  <c r="C9" i="5"/>
  <c r="M25" i="1"/>
  <c r="M7" i="1"/>
  <c r="R28" i="1"/>
  <c r="N149" i="1"/>
  <c r="N13" i="1" s="1"/>
  <c r="O150" i="1"/>
  <c r="J19" i="4"/>
  <c r="K30" i="4"/>
  <c r="H44" i="6"/>
  <c r="H46" i="6" s="1"/>
  <c r="H49" i="6" s="1"/>
  <c r="H35" i="6"/>
  <c r="I43" i="6"/>
  <c r="H3" i="5"/>
  <c r="O9" i="1"/>
  <c r="N8" i="1"/>
  <c r="L17" i="1"/>
  <c r="M149" i="1"/>
  <c r="M13" i="1" s="1"/>
  <c r="J18" i="1"/>
  <c r="P113" i="1"/>
  <c r="P12" i="1" s="1"/>
  <c r="Q114" i="1"/>
  <c r="E9" i="5"/>
  <c r="N31" i="1"/>
  <c r="M27" i="1"/>
  <c r="M10" i="1" s="1"/>
  <c r="M17" i="1" s="1"/>
  <c r="G31" i="6"/>
  <c r="G33" i="6" s="1"/>
  <c r="G37" i="6" s="1"/>
  <c r="G39" i="6" s="1"/>
  <c r="G51" i="6" s="1"/>
  <c r="H15" i="4"/>
  <c r="H8" i="4" s="1"/>
  <c r="G4" i="5" l="1"/>
  <c r="M18" i="1"/>
  <c r="O31" i="1"/>
  <c r="N27" i="1"/>
  <c r="N10" i="1" s="1"/>
  <c r="Q113" i="1"/>
  <c r="Q12" i="1" s="1"/>
  <c r="R114" i="1"/>
  <c r="F4" i="5"/>
  <c r="L18" i="1"/>
  <c r="L30" i="4"/>
  <c r="K19" i="4"/>
  <c r="U192" i="1"/>
  <c r="F7" i="5"/>
  <c r="H11" i="4"/>
  <c r="H13" i="4"/>
  <c r="J43" i="6"/>
  <c r="I44" i="6"/>
  <c r="I46" i="6" s="1"/>
  <c r="I49" i="6" s="1"/>
  <c r="I35" i="6"/>
  <c r="P227" i="1"/>
  <c r="P15" i="1" s="1"/>
  <c r="Q228" i="1"/>
  <c r="G29" i="6"/>
  <c r="H3" i="3"/>
  <c r="H6" i="4"/>
  <c r="J18" i="4"/>
  <c r="K29" i="4"/>
  <c r="P263" i="1"/>
  <c r="P16" i="1" s="1"/>
  <c r="Q264" i="1"/>
  <c r="N25" i="1"/>
  <c r="N7" i="1"/>
  <c r="M261" i="1"/>
  <c r="M189" i="1"/>
  <c r="M225" i="1"/>
  <c r="M111" i="1"/>
  <c r="M147" i="1"/>
  <c r="M75" i="1"/>
  <c r="V77" i="1"/>
  <c r="V11" i="1" s="1"/>
  <c r="W78" i="1"/>
  <c r="I3" i="5"/>
  <c r="P9" i="1"/>
  <c r="O8" i="1"/>
  <c r="O149" i="1"/>
  <c r="O13" i="1" s="1"/>
  <c r="P150" i="1"/>
  <c r="S28" i="1"/>
  <c r="O193" i="1"/>
  <c r="N191" i="1"/>
  <c r="N14" i="1" s="1"/>
  <c r="H31" i="6"/>
  <c r="I15" i="4"/>
  <c r="I8" i="4" s="1"/>
  <c r="F10" i="4"/>
  <c r="F12" i="4"/>
  <c r="G7" i="4"/>
  <c r="G10" i="4" l="1"/>
  <c r="G12" i="4"/>
  <c r="H7" i="4"/>
  <c r="T28" i="1"/>
  <c r="J3" i="5"/>
  <c r="P8" i="1"/>
  <c r="Q9" i="1"/>
  <c r="N189" i="1"/>
  <c r="N147" i="1"/>
  <c r="N261" i="1"/>
  <c r="N225" i="1"/>
  <c r="N75" i="1"/>
  <c r="N111" i="1"/>
  <c r="I31" i="6"/>
  <c r="J15" i="4"/>
  <c r="J8" i="4" s="1"/>
  <c r="R228" i="1"/>
  <c r="Q227" i="1"/>
  <c r="Q15" i="1" s="1"/>
  <c r="J44" i="6"/>
  <c r="J46" i="6" s="1"/>
  <c r="J49" i="6" s="1"/>
  <c r="K43" i="6"/>
  <c r="J35" i="6"/>
  <c r="V192" i="1"/>
  <c r="N17" i="1"/>
  <c r="P193" i="1"/>
  <c r="O191" i="1"/>
  <c r="O14" i="1" s="1"/>
  <c r="Q150" i="1"/>
  <c r="P149" i="1"/>
  <c r="P13" i="1" s="1"/>
  <c r="Q263" i="1"/>
  <c r="Q16" i="1" s="1"/>
  <c r="R264" i="1"/>
  <c r="F6" i="5"/>
  <c r="F8" i="5" s="1"/>
  <c r="P31" i="1"/>
  <c r="O27" i="1"/>
  <c r="O10" i="1" s="1"/>
  <c r="O17" i="1" s="1"/>
  <c r="G7" i="5"/>
  <c r="I13" i="4"/>
  <c r="I11" i="4"/>
  <c r="H29" i="6"/>
  <c r="H32" i="6" s="1"/>
  <c r="H33" i="6" s="1"/>
  <c r="H37" i="6" s="1"/>
  <c r="H39" i="6" s="1"/>
  <c r="H51" i="6" s="1"/>
  <c r="I3" i="3"/>
  <c r="I6" i="4"/>
  <c r="S114" i="1"/>
  <c r="R113" i="1"/>
  <c r="R12" i="1" s="1"/>
  <c r="O25" i="1"/>
  <c r="O7" i="1"/>
  <c r="W77" i="1"/>
  <c r="W11" i="1" s="1"/>
  <c r="X78" i="1"/>
  <c r="L29" i="4"/>
  <c r="K18" i="4"/>
  <c r="F9" i="5"/>
  <c r="M30" i="4"/>
  <c r="L19" i="4"/>
  <c r="Y78" i="1" l="1"/>
  <c r="X77" i="1"/>
  <c r="X11" i="1" s="1"/>
  <c r="I4" i="5"/>
  <c r="O18" i="1"/>
  <c r="M29" i="4"/>
  <c r="L18" i="4"/>
  <c r="T114" i="1"/>
  <c r="S113" i="1"/>
  <c r="S12" i="1" s="1"/>
  <c r="Q31" i="1"/>
  <c r="P27" i="1"/>
  <c r="P10" i="1" s="1"/>
  <c r="R150" i="1"/>
  <c r="Q149" i="1"/>
  <c r="Q13" i="1" s="1"/>
  <c r="H4" i="5"/>
  <c r="N18" i="1"/>
  <c r="P25" i="1"/>
  <c r="P7" i="1"/>
  <c r="U28" i="1"/>
  <c r="J31" i="6"/>
  <c r="K15" i="4"/>
  <c r="K8" i="4" s="1"/>
  <c r="M19" i="4"/>
  <c r="N30" i="4"/>
  <c r="O261" i="1"/>
  <c r="O225" i="1"/>
  <c r="O111" i="1"/>
  <c r="O75" i="1"/>
  <c r="O147" i="1"/>
  <c r="O189" i="1"/>
  <c r="G6" i="5"/>
  <c r="G8" i="5" s="1"/>
  <c r="S264" i="1"/>
  <c r="R263" i="1"/>
  <c r="R16" i="1" s="1"/>
  <c r="L43" i="6"/>
  <c r="K44" i="6"/>
  <c r="K46" i="6" s="1"/>
  <c r="K49" i="6" s="1"/>
  <c r="K35" i="6"/>
  <c r="S228" i="1"/>
  <c r="R227" i="1"/>
  <c r="R15" i="1" s="1"/>
  <c r="H12" i="4"/>
  <c r="I7" i="4"/>
  <c r="H10" i="4"/>
  <c r="G9" i="5"/>
  <c r="Q193" i="1"/>
  <c r="P191" i="1"/>
  <c r="P14" i="1" s="1"/>
  <c r="H7" i="5"/>
  <c r="H9" i="5" s="1"/>
  <c r="J13" i="4"/>
  <c r="J11" i="4"/>
  <c r="K3" i="5"/>
  <c r="R9" i="1"/>
  <c r="Q8" i="1"/>
  <c r="I29" i="6"/>
  <c r="I32" i="6" s="1"/>
  <c r="I33" i="6" s="1"/>
  <c r="I37" i="6" s="1"/>
  <c r="I39" i="6" s="1"/>
  <c r="I51" i="6" s="1"/>
  <c r="J6" i="4"/>
  <c r="H6" i="5" s="1"/>
  <c r="H8" i="5" s="1"/>
  <c r="J3" i="3"/>
  <c r="W192" i="1"/>
  <c r="L3" i="5" l="1"/>
  <c r="S9" i="1"/>
  <c r="R8" i="1"/>
  <c r="J19" i="1"/>
  <c r="J20" i="1" s="1"/>
  <c r="K19" i="1"/>
  <c r="K20" i="1" s="1"/>
  <c r="V28" i="1"/>
  <c r="P17" i="1"/>
  <c r="K31" i="6"/>
  <c r="L15" i="4"/>
  <c r="L8" i="4" s="1"/>
  <c r="J29" i="6"/>
  <c r="J32" i="6" s="1"/>
  <c r="K3" i="3"/>
  <c r="K6" i="4"/>
  <c r="L44" i="6"/>
  <c r="L46" i="6" s="1"/>
  <c r="L49" i="6" s="1"/>
  <c r="M43" i="6"/>
  <c r="L35" i="6"/>
  <c r="I7" i="5"/>
  <c r="I9" i="5" s="1"/>
  <c r="K11" i="4"/>
  <c r="K13" i="4"/>
  <c r="R31" i="1"/>
  <c r="Q27" i="1"/>
  <c r="Q10" i="1" s="1"/>
  <c r="N29" i="4"/>
  <c r="M18" i="4"/>
  <c r="Z78" i="1"/>
  <c r="Y77" i="1"/>
  <c r="Y11" i="1" s="1"/>
  <c r="S227" i="1"/>
  <c r="S15" i="1" s="1"/>
  <c r="T228" i="1"/>
  <c r="J33" i="6"/>
  <c r="J37" i="6" s="1"/>
  <c r="J39" i="6" s="1"/>
  <c r="J51" i="6" s="1"/>
  <c r="P261" i="1"/>
  <c r="P225" i="1"/>
  <c r="P189" i="1"/>
  <c r="P111" i="1"/>
  <c r="P147" i="1"/>
  <c r="P75" i="1"/>
  <c r="X192" i="1"/>
  <c r="Q25" i="1"/>
  <c r="Q7" i="1"/>
  <c r="R193" i="1"/>
  <c r="Q191" i="1"/>
  <c r="Q14" i="1" s="1"/>
  <c r="I12" i="4"/>
  <c r="J7" i="4"/>
  <c r="I10" i="4"/>
  <c r="T264" i="1"/>
  <c r="S263" i="1"/>
  <c r="S16" i="1" s="1"/>
  <c r="N19" i="4"/>
  <c r="O30" i="4"/>
  <c r="S150" i="1"/>
  <c r="R149" i="1"/>
  <c r="R13" i="1" s="1"/>
  <c r="T113" i="1"/>
  <c r="T12" i="1" s="1"/>
  <c r="U114" i="1"/>
  <c r="Q261" i="1" l="1"/>
  <c r="Q189" i="1"/>
  <c r="Q225" i="1"/>
  <c r="Q147" i="1"/>
  <c r="Q75" i="1"/>
  <c r="Q111" i="1"/>
  <c r="O29" i="4"/>
  <c r="N18" i="4"/>
  <c r="N43" i="6"/>
  <c r="M44" i="6"/>
  <c r="M46" i="6" s="1"/>
  <c r="M49" i="6" s="1"/>
  <c r="M35" i="6"/>
  <c r="K29" i="6"/>
  <c r="K32" i="6" s="1"/>
  <c r="L3" i="3"/>
  <c r="L6" i="4"/>
  <c r="J6" i="5" s="1"/>
  <c r="J8" i="5" s="1"/>
  <c r="J4" i="5"/>
  <c r="P18" i="1"/>
  <c r="M3" i="5"/>
  <c r="T9" i="1"/>
  <c r="S8" i="1"/>
  <c r="Q17" i="1"/>
  <c r="T150" i="1"/>
  <c r="S149" i="1"/>
  <c r="S13" i="1" s="1"/>
  <c r="V114" i="1"/>
  <c r="U113" i="1"/>
  <c r="U12" i="1" s="1"/>
  <c r="P30" i="4"/>
  <c r="O19" i="4"/>
  <c r="S193" i="1"/>
  <c r="R191" i="1"/>
  <c r="R14" i="1" s="1"/>
  <c r="Z77" i="1"/>
  <c r="Z11" i="1" s="1"/>
  <c r="H60" i="2"/>
  <c r="S31" i="1"/>
  <c r="R27" i="1"/>
  <c r="R10" i="1" s="1"/>
  <c r="R17" i="1" s="1"/>
  <c r="J7" i="5"/>
  <c r="J9" i="5" s="1"/>
  <c r="L11" i="4"/>
  <c r="L13" i="4"/>
  <c r="W28" i="1"/>
  <c r="T263" i="1"/>
  <c r="T16" i="1" s="1"/>
  <c r="U264" i="1"/>
  <c r="Y192" i="1"/>
  <c r="J10" i="4"/>
  <c r="J12" i="4"/>
  <c r="K7" i="4"/>
  <c r="T227" i="1"/>
  <c r="T15" i="1" s="1"/>
  <c r="U228" i="1"/>
  <c r="L31" i="6"/>
  <c r="M15" i="4"/>
  <c r="M8" i="4" s="1"/>
  <c r="I6" i="5"/>
  <c r="I8" i="5" s="1"/>
  <c r="K33" i="6"/>
  <c r="K37" i="6" s="1"/>
  <c r="K39" i="6" s="1"/>
  <c r="K51" i="6" s="1"/>
  <c r="R25" i="1"/>
  <c r="R7" i="1"/>
  <c r="U263" i="1" l="1"/>
  <c r="U16" i="1" s="1"/>
  <c r="V264" i="1"/>
  <c r="L4" i="5"/>
  <c r="R18" i="1"/>
  <c r="P29" i="4"/>
  <c r="O18" i="4"/>
  <c r="V228" i="1"/>
  <c r="U227" i="1"/>
  <c r="U15" i="1" s="1"/>
  <c r="T31" i="1"/>
  <c r="S27" i="1"/>
  <c r="S10" i="1" s="1"/>
  <c r="S17" i="1" s="1"/>
  <c r="T193" i="1"/>
  <c r="S191" i="1"/>
  <c r="S14" i="1" s="1"/>
  <c r="W114" i="1"/>
  <c r="V113" i="1"/>
  <c r="V12" i="1" s="1"/>
  <c r="K4" i="5"/>
  <c r="Q18" i="1"/>
  <c r="R261" i="1"/>
  <c r="R147" i="1"/>
  <c r="R225" i="1"/>
  <c r="R189" i="1"/>
  <c r="R111" i="1"/>
  <c r="R75" i="1"/>
  <c r="S25" i="1"/>
  <c r="S7" i="1"/>
  <c r="L29" i="6"/>
  <c r="L32" i="6" s="1"/>
  <c r="L33" i="6" s="1"/>
  <c r="L37" i="6" s="1"/>
  <c r="L39" i="6" s="1"/>
  <c r="L51" i="6" s="1"/>
  <c r="M3" i="3"/>
  <c r="M6" i="4"/>
  <c r="N44" i="6"/>
  <c r="N46" i="6" s="1"/>
  <c r="N49" i="6" s="1"/>
  <c r="O43" i="6"/>
  <c r="N35" i="6"/>
  <c r="K7" i="5"/>
  <c r="K9" i="5" s="1"/>
  <c r="M13" i="4"/>
  <c r="M11" i="4"/>
  <c r="K10" i="4"/>
  <c r="K12" i="4"/>
  <c r="L7" i="4"/>
  <c r="Z192" i="1"/>
  <c r="X28" i="1"/>
  <c r="Q30" i="4"/>
  <c r="P19" i="4"/>
  <c r="U150" i="1"/>
  <c r="T149" i="1"/>
  <c r="T13" i="1" s="1"/>
  <c r="N3" i="5"/>
  <c r="T8" i="1"/>
  <c r="U9" i="1"/>
  <c r="M31" i="6"/>
  <c r="M33" i="6" s="1"/>
  <c r="M37" i="6" s="1"/>
  <c r="M39" i="6" s="1"/>
  <c r="M51" i="6" s="1"/>
  <c r="N15" i="4"/>
  <c r="N8" i="4" s="1"/>
  <c r="O3" i="5" l="1"/>
  <c r="V9" i="1"/>
  <c r="U8" i="1"/>
  <c r="U149" i="1"/>
  <c r="U13" i="1" s="1"/>
  <c r="V150" i="1"/>
  <c r="Y28" i="1"/>
  <c r="K6" i="5"/>
  <c r="K8" i="5" s="1"/>
  <c r="S261" i="1"/>
  <c r="S225" i="1"/>
  <c r="S189" i="1"/>
  <c r="S111" i="1"/>
  <c r="S147" i="1"/>
  <c r="S75" i="1"/>
  <c r="U193" i="1"/>
  <c r="T191" i="1"/>
  <c r="T14" i="1" s="1"/>
  <c r="W228" i="1"/>
  <c r="V227" i="1"/>
  <c r="V15" i="1" s="1"/>
  <c r="T25" i="1"/>
  <c r="T7" i="1"/>
  <c r="M29" i="6"/>
  <c r="N6" i="4"/>
  <c r="N3" i="3"/>
  <c r="M4" i="5"/>
  <c r="S18" i="1"/>
  <c r="N31" i="6"/>
  <c r="O15" i="4"/>
  <c r="O8" i="4" s="1"/>
  <c r="W264" i="1"/>
  <c r="V263" i="1"/>
  <c r="V16" i="1" s="1"/>
  <c r="L7" i="5"/>
  <c r="L9" i="5" s="1"/>
  <c r="N13" i="4"/>
  <c r="N11" i="4"/>
  <c r="Q19" i="4"/>
  <c r="R30" i="4"/>
  <c r="H24" i="2"/>
  <c r="P43" i="6"/>
  <c r="O44" i="6"/>
  <c r="O46" i="6" s="1"/>
  <c r="O49" i="6" s="1"/>
  <c r="O35" i="6"/>
  <c r="X114" i="1"/>
  <c r="W113" i="1"/>
  <c r="W12" i="1" s="1"/>
  <c r="U31" i="1"/>
  <c r="T27" i="1"/>
  <c r="T10" i="1" s="1"/>
  <c r="T17" i="1" s="1"/>
  <c r="Q29" i="4"/>
  <c r="P18" i="4"/>
  <c r="L12" i="4"/>
  <c r="M7" i="4"/>
  <c r="L10" i="4"/>
  <c r="O31" i="6" l="1"/>
  <c r="P15" i="4"/>
  <c r="P8" i="4" s="1"/>
  <c r="X113" i="1"/>
  <c r="X12" i="1" s="1"/>
  <c r="Y114" i="1"/>
  <c r="M12" i="4"/>
  <c r="N7" i="4"/>
  <c r="M10" i="4"/>
  <c r="N4" i="5"/>
  <c r="T18" i="1"/>
  <c r="M7" i="5"/>
  <c r="M9" i="5" s="1"/>
  <c r="O11" i="4"/>
  <c r="O13" i="4"/>
  <c r="N29" i="6"/>
  <c r="N32" i="6" s="1"/>
  <c r="O3" i="3"/>
  <c r="O6" i="4"/>
  <c r="M6" i="5" s="1"/>
  <c r="M8" i="5" s="1"/>
  <c r="T261" i="1"/>
  <c r="T225" i="1"/>
  <c r="T111" i="1"/>
  <c r="T189" i="1"/>
  <c r="T147" i="1"/>
  <c r="T75" i="1"/>
  <c r="V193" i="1"/>
  <c r="U191" i="1"/>
  <c r="U14" i="1" s="1"/>
  <c r="U7" i="1"/>
  <c r="U25" i="1"/>
  <c r="Q18" i="4"/>
  <c r="R29" i="4"/>
  <c r="V31" i="1"/>
  <c r="U27" i="1"/>
  <c r="U10" i="1" s="1"/>
  <c r="U17" i="1" s="1"/>
  <c r="R19" i="4"/>
  <c r="S30" i="4"/>
  <c r="N33" i="6"/>
  <c r="N37" i="6" s="1"/>
  <c r="N39" i="6" s="1"/>
  <c r="N51" i="6" s="1"/>
  <c r="L6" i="5"/>
  <c r="L8" i="5" s="1"/>
  <c r="Z28" i="1"/>
  <c r="P3" i="5"/>
  <c r="W9" i="1"/>
  <c r="V8" i="1"/>
  <c r="P44" i="6"/>
  <c r="P46" i="6" s="1"/>
  <c r="P49" i="6" s="1"/>
  <c r="P35" i="6"/>
  <c r="Q43" i="6"/>
  <c r="W227" i="1"/>
  <c r="W15" i="1" s="1"/>
  <c r="X228" i="1"/>
  <c r="W150" i="1"/>
  <c r="V149" i="1"/>
  <c r="V13" i="1" s="1"/>
  <c r="X264" i="1"/>
  <c r="W263" i="1"/>
  <c r="W16" i="1" s="1"/>
  <c r="X263" i="1" l="1"/>
  <c r="X16" i="1" s="1"/>
  <c r="Y264" i="1"/>
  <c r="T30" i="4"/>
  <c r="S19" i="4"/>
  <c r="S29" i="4"/>
  <c r="R18" i="4"/>
  <c r="X227" i="1"/>
  <c r="X15" i="1" s="1"/>
  <c r="Y228" i="1"/>
  <c r="P31" i="6"/>
  <c r="Q15" i="4"/>
  <c r="Q8" i="4" s="1"/>
  <c r="W193" i="1"/>
  <c r="V191" i="1"/>
  <c r="V14" i="1" s="1"/>
  <c r="O29" i="6"/>
  <c r="O32" i="6" s="1"/>
  <c r="P3" i="3"/>
  <c r="P6" i="4"/>
  <c r="N10" i="4"/>
  <c r="N12" i="4"/>
  <c r="O7" i="4"/>
  <c r="N7" i="5"/>
  <c r="N9" i="5" s="1"/>
  <c r="P11" i="4"/>
  <c r="P13" i="4"/>
  <c r="V7" i="1"/>
  <c r="V25" i="1"/>
  <c r="O4" i="5"/>
  <c r="U18" i="1"/>
  <c r="U261" i="1"/>
  <c r="U189" i="1"/>
  <c r="U225" i="1"/>
  <c r="U147" i="1"/>
  <c r="U111" i="1"/>
  <c r="U75" i="1"/>
  <c r="O33" i="6"/>
  <c r="O37" i="6" s="1"/>
  <c r="O39" i="6" s="1"/>
  <c r="O51" i="6" s="1"/>
  <c r="W149" i="1"/>
  <c r="W13" i="1" s="1"/>
  <c r="X150" i="1"/>
  <c r="R43" i="6"/>
  <c r="Q44" i="6"/>
  <c r="Q46" i="6" s="1"/>
  <c r="Q49" i="6" s="1"/>
  <c r="Q35" i="6"/>
  <c r="Q3" i="5"/>
  <c r="X9" i="1"/>
  <c r="W8" i="1"/>
  <c r="H18" i="2"/>
  <c r="W31" i="1"/>
  <c r="V27" i="1"/>
  <c r="V10" i="1" s="1"/>
  <c r="V17" i="1" s="1"/>
  <c r="Y113" i="1"/>
  <c r="Y12" i="1" s="1"/>
  <c r="Z114" i="1"/>
  <c r="W25" i="1" l="1"/>
  <c r="W7" i="1"/>
  <c r="X31" i="1"/>
  <c r="W27" i="1"/>
  <c r="W10" i="1" s="1"/>
  <c r="R3" i="5"/>
  <c r="X8" i="1"/>
  <c r="Y9" i="1"/>
  <c r="Z228" i="1"/>
  <c r="Y227" i="1"/>
  <c r="Y15" i="1" s="1"/>
  <c r="R44" i="6"/>
  <c r="R46" i="6" s="1"/>
  <c r="R49" i="6" s="1"/>
  <c r="S43" i="6"/>
  <c r="R35" i="6"/>
  <c r="V261" i="1"/>
  <c r="V189" i="1"/>
  <c r="V147" i="1"/>
  <c r="V225" i="1"/>
  <c r="V75" i="1"/>
  <c r="V111" i="1"/>
  <c r="N6" i="5"/>
  <c r="N8" i="5" s="1"/>
  <c r="X193" i="1"/>
  <c r="W191" i="1"/>
  <c r="W14" i="1" s="1"/>
  <c r="U30" i="4"/>
  <c r="T19" i="4"/>
  <c r="Y150" i="1"/>
  <c r="X149" i="1"/>
  <c r="X13" i="1" s="1"/>
  <c r="O10" i="4"/>
  <c r="O12" i="4"/>
  <c r="P7" i="4"/>
  <c r="P29" i="6"/>
  <c r="P32" i="6" s="1"/>
  <c r="P33" i="6" s="1"/>
  <c r="P37" i="6" s="1"/>
  <c r="P39" i="6" s="1"/>
  <c r="P51" i="6" s="1"/>
  <c r="Q3" i="3"/>
  <c r="Q6" i="4"/>
  <c r="O7" i="5"/>
  <c r="O9" i="5" s="1"/>
  <c r="Q13" i="4"/>
  <c r="Q11" i="4"/>
  <c r="Q31" i="6"/>
  <c r="R15" i="4"/>
  <c r="R8" i="4" s="1"/>
  <c r="Y263" i="1"/>
  <c r="Y16" i="1" s="1"/>
  <c r="Z264" i="1"/>
  <c r="Z113" i="1"/>
  <c r="Z12" i="1" s="1"/>
  <c r="H20" i="2"/>
  <c r="P4" i="5"/>
  <c r="V18" i="1"/>
  <c r="T29" i="4"/>
  <c r="S18" i="4"/>
  <c r="U29" i="4" l="1"/>
  <c r="T18" i="4"/>
  <c r="P7" i="5"/>
  <c r="P9" i="5" s="1"/>
  <c r="R13" i="4"/>
  <c r="R11" i="4"/>
  <c r="O6" i="5"/>
  <c r="O8" i="5" s="1"/>
  <c r="T43" i="6"/>
  <c r="S44" i="6"/>
  <c r="S46" i="6" s="1"/>
  <c r="S49" i="6" s="1"/>
  <c r="S35" i="6"/>
  <c r="S3" i="5"/>
  <c r="Z9" i="1"/>
  <c r="Y8" i="1"/>
  <c r="W17" i="1"/>
  <c r="R31" i="6"/>
  <c r="S15" i="4"/>
  <c r="S8" i="4" s="1"/>
  <c r="Z263" i="1"/>
  <c r="Z16" i="1" s="1"/>
  <c r="H17" i="2"/>
  <c r="Q29" i="6"/>
  <c r="Q32" i="6" s="1"/>
  <c r="Q33" i="6" s="1"/>
  <c r="Q37" i="6" s="1"/>
  <c r="Q39" i="6" s="1"/>
  <c r="Q51" i="6" s="1"/>
  <c r="R6" i="4"/>
  <c r="P6" i="5" s="1"/>
  <c r="R3" i="3"/>
  <c r="U19" i="4"/>
  <c r="V30" i="4"/>
  <c r="X25" i="1"/>
  <c r="X7" i="1"/>
  <c r="Y31" i="1"/>
  <c r="X27" i="1"/>
  <c r="X10" i="1" s="1"/>
  <c r="P12" i="4"/>
  <c r="Q7" i="4"/>
  <c r="P10" i="4"/>
  <c r="Z150" i="1"/>
  <c r="Y149" i="1"/>
  <c r="Y13" i="1" s="1"/>
  <c r="Y193" i="1"/>
  <c r="X191" i="1"/>
  <c r="X14" i="1" s="1"/>
  <c r="Z227" i="1"/>
  <c r="Z15" i="1" s="1"/>
  <c r="H14" i="2"/>
  <c r="W261" i="1"/>
  <c r="W225" i="1"/>
  <c r="W189" i="1"/>
  <c r="W147" i="1"/>
  <c r="W111" i="1"/>
  <c r="W75" i="1"/>
  <c r="Z149" i="1" l="1"/>
  <c r="Z13" i="1" s="1"/>
  <c r="H6" i="2"/>
  <c r="X261" i="1"/>
  <c r="X225" i="1"/>
  <c r="X189" i="1"/>
  <c r="X111" i="1"/>
  <c r="X75" i="1"/>
  <c r="X147" i="1"/>
  <c r="R29" i="6"/>
  <c r="R32" i="6" s="1"/>
  <c r="S3" i="3"/>
  <c r="S6" i="4"/>
  <c r="Y25" i="1"/>
  <c r="Y7" i="1"/>
  <c r="Z193" i="1"/>
  <c r="Z191" i="1" s="1"/>
  <c r="Z14" i="1" s="1"/>
  <c r="Y191" i="1"/>
  <c r="Y14" i="1" s="1"/>
  <c r="Q12" i="4"/>
  <c r="R7" i="4"/>
  <c r="Q10" i="4"/>
  <c r="X17" i="1"/>
  <c r="Q7" i="5"/>
  <c r="Q9" i="5" s="1"/>
  <c r="S11" i="4"/>
  <c r="S13" i="4"/>
  <c r="Z31" i="1"/>
  <c r="Z27" i="1" s="1"/>
  <c r="Z10" i="1" s="1"/>
  <c r="Z17" i="1" s="1"/>
  <c r="Y27" i="1"/>
  <c r="Y10" i="1" s="1"/>
  <c r="Y17" i="1" s="1"/>
  <c r="V19" i="4"/>
  <c r="W30" i="4"/>
  <c r="R33" i="6"/>
  <c r="R37" i="6" s="1"/>
  <c r="R39" i="6" s="1"/>
  <c r="R51" i="6" s="1"/>
  <c r="T3" i="5"/>
  <c r="Z8" i="1"/>
  <c r="T44" i="6"/>
  <c r="T46" i="6" s="1"/>
  <c r="T49" i="6" s="1"/>
  <c r="T35" i="6"/>
  <c r="U43" i="6"/>
  <c r="S31" i="6"/>
  <c r="T15" i="4"/>
  <c r="T8" i="4" s="1"/>
  <c r="Q4" i="5"/>
  <c r="W18" i="1"/>
  <c r="V29" i="4"/>
  <c r="U18" i="4"/>
  <c r="R7" i="5" l="1"/>
  <c r="R9" i="5" s="1"/>
  <c r="T11" i="4"/>
  <c r="T13" i="4"/>
  <c r="Z7" i="1"/>
  <c r="Z25" i="1"/>
  <c r="X30" i="4"/>
  <c r="W19" i="4"/>
  <c r="R4" i="5"/>
  <c r="X18" i="1"/>
  <c r="Y261" i="1"/>
  <c r="Y189" i="1"/>
  <c r="Y225" i="1"/>
  <c r="Y147" i="1"/>
  <c r="Y111" i="1"/>
  <c r="Y75" i="1"/>
  <c r="T4" i="5"/>
  <c r="Z18" i="1"/>
  <c r="W29" i="4"/>
  <c r="V18" i="4"/>
  <c r="V43" i="6"/>
  <c r="U44" i="6"/>
  <c r="U46" i="6" s="1"/>
  <c r="U49" i="6" s="1"/>
  <c r="U35" i="6"/>
  <c r="Q6" i="5"/>
  <c r="S4" i="5"/>
  <c r="Y18" i="1"/>
  <c r="R10" i="4"/>
  <c r="R12" i="4"/>
  <c r="S7" i="4"/>
  <c r="S29" i="6"/>
  <c r="S32" i="6" s="1"/>
  <c r="S33" i="6" s="1"/>
  <c r="S37" i="6" s="1"/>
  <c r="S39" i="6" s="1"/>
  <c r="S51" i="6" s="1"/>
  <c r="T3" i="3"/>
  <c r="T6" i="4"/>
  <c r="T31" i="6"/>
  <c r="U15" i="4"/>
  <c r="U8" i="4" s="1"/>
  <c r="R6" i="5" l="1"/>
  <c r="R8" i="5" s="1"/>
  <c r="Q8" i="5"/>
  <c r="P8" i="5"/>
  <c r="U31" i="6"/>
  <c r="V15" i="4"/>
  <c r="V8" i="4" s="1"/>
  <c r="S10" i="4"/>
  <c r="S12" i="4"/>
  <c r="T7" i="4"/>
  <c r="T29" i="6"/>
  <c r="T32" i="6" s="1"/>
  <c r="T33" i="6" s="1"/>
  <c r="T37" i="6" s="1"/>
  <c r="T39" i="6" s="1"/>
  <c r="T51" i="6" s="1"/>
  <c r="U3" i="3"/>
  <c r="U6" i="4"/>
  <c r="X29" i="4"/>
  <c r="W18" i="4"/>
  <c r="Y30" i="4"/>
  <c r="X19" i="4"/>
  <c r="S7" i="5"/>
  <c r="S9" i="5" s="1"/>
  <c r="U13" i="4"/>
  <c r="U11" i="4"/>
  <c r="Z261" i="1"/>
  <c r="Z147" i="1"/>
  <c r="Z189" i="1"/>
  <c r="Z111" i="1"/>
  <c r="Z75" i="1"/>
  <c r="Z225" i="1"/>
  <c r="V44" i="6"/>
  <c r="V46" i="6" s="1"/>
  <c r="V49" i="6" s="1"/>
  <c r="W43" i="6"/>
  <c r="V35" i="6"/>
  <c r="T12" i="4" l="1"/>
  <c r="U7" i="4"/>
  <c r="T10" i="4"/>
  <c r="X43" i="6"/>
  <c r="W44" i="6"/>
  <c r="W46" i="6" s="1"/>
  <c r="W49" i="6" s="1"/>
  <c r="W35" i="6"/>
  <c r="Y19" i="4"/>
  <c r="Z30" i="4"/>
  <c r="S6" i="5"/>
  <c r="S8" i="5" s="1"/>
  <c r="V31" i="6"/>
  <c r="W15" i="4"/>
  <c r="W8" i="4" s="1"/>
  <c r="U29" i="6"/>
  <c r="U32" i="6" s="1"/>
  <c r="U33" i="6" s="1"/>
  <c r="U37" i="6" s="1"/>
  <c r="U39" i="6" s="1"/>
  <c r="U51" i="6" s="1"/>
  <c r="V6" i="4"/>
  <c r="V3" i="3"/>
  <c r="Y29" i="4"/>
  <c r="X18" i="4"/>
  <c r="T7" i="5"/>
  <c r="T9" i="5" s="1"/>
  <c r="V13" i="4"/>
  <c r="V11" i="4"/>
  <c r="Y18" i="4" l="1"/>
  <c r="Z29" i="4"/>
  <c r="U7" i="5"/>
  <c r="U9" i="5" s="1"/>
  <c r="W11" i="4"/>
  <c r="W13" i="4"/>
  <c r="U12" i="4"/>
  <c r="V7" i="4"/>
  <c r="U10" i="4"/>
  <c r="T6" i="5"/>
  <c r="T8" i="5" s="1"/>
  <c r="W31" i="6"/>
  <c r="X15" i="4"/>
  <c r="X8" i="4" s="1"/>
  <c r="V29" i="6"/>
  <c r="V32" i="6" s="1"/>
  <c r="V33" i="6" s="1"/>
  <c r="V37" i="6" s="1"/>
  <c r="V39" i="6" s="1"/>
  <c r="V51" i="6" s="1"/>
  <c r="W3" i="3"/>
  <c r="W6" i="4"/>
  <c r="Z19" i="4"/>
  <c r="AA30" i="4"/>
  <c r="X44" i="6"/>
  <c r="X46" i="6" s="1"/>
  <c r="X49" i="6" s="1"/>
  <c r="X35" i="6"/>
  <c r="Y43" i="6"/>
  <c r="Z43" i="6" l="1"/>
  <c r="Y44" i="6"/>
  <c r="Y46" i="6" s="1"/>
  <c r="Y49" i="6" s="1"/>
  <c r="Y35" i="6"/>
  <c r="V7" i="5"/>
  <c r="V9" i="5" s="1"/>
  <c r="X11" i="4"/>
  <c r="X13" i="4"/>
  <c r="U6" i="5"/>
  <c r="U8" i="5" s="1"/>
  <c r="W33" i="6"/>
  <c r="W37" i="6" s="1"/>
  <c r="W39" i="6" s="1"/>
  <c r="W51" i="6" s="1"/>
  <c r="V10" i="4"/>
  <c r="V12" i="4"/>
  <c r="W7" i="4"/>
  <c r="AB30" i="4"/>
  <c r="AA19" i="4"/>
  <c r="W29" i="6"/>
  <c r="W32" i="6" s="1"/>
  <c r="X3" i="3"/>
  <c r="X6" i="4"/>
  <c r="V6" i="5" s="1"/>
  <c r="V8" i="5" s="1"/>
  <c r="Z18" i="4"/>
  <c r="AA29" i="4"/>
  <c r="X31" i="6"/>
  <c r="Y15" i="4"/>
  <c r="Y8" i="4" s="1"/>
  <c r="W7" i="5" l="1"/>
  <c r="W9" i="5" s="1"/>
  <c r="Y13" i="4"/>
  <c r="Y11" i="4"/>
  <c r="AC30" i="4"/>
  <c r="AB19" i="4"/>
  <c r="X33" i="6"/>
  <c r="X37" i="6" s="1"/>
  <c r="X39" i="6" s="1"/>
  <c r="X51" i="6" s="1"/>
  <c r="W10" i="4"/>
  <c r="W12" i="4"/>
  <c r="X7" i="4"/>
  <c r="Y31" i="6"/>
  <c r="Z15" i="4"/>
  <c r="Z8" i="4" s="1"/>
  <c r="Z44" i="6"/>
  <c r="Z46" i="6" s="1"/>
  <c r="Z49" i="6" s="1"/>
  <c r="AA43" i="6"/>
  <c r="Z35" i="6"/>
  <c r="X29" i="6"/>
  <c r="X32" i="6" s="1"/>
  <c r="Y3" i="3"/>
  <c r="Y6" i="4"/>
  <c r="W6" i="5" s="1"/>
  <c r="W8" i="5" s="1"/>
  <c r="AB29" i="4"/>
  <c r="AA18" i="4"/>
  <c r="X12" i="4" l="1"/>
  <c r="Y7" i="4"/>
  <c r="X10" i="4"/>
  <c r="Y29" i="6"/>
  <c r="Y32" i="6" s="1"/>
  <c r="Z6" i="4"/>
  <c r="X6" i="5" s="1"/>
  <c r="X8" i="5" s="1"/>
  <c r="Z3" i="3"/>
  <c r="AD30" i="4"/>
  <c r="AC19" i="4"/>
  <c r="Z31" i="6"/>
  <c r="AA15" i="4"/>
  <c r="AA8" i="4" s="1"/>
  <c r="X7" i="5"/>
  <c r="X9" i="5" s="1"/>
  <c r="Z13" i="4"/>
  <c r="Z11" i="4"/>
  <c r="AC29" i="4"/>
  <c r="AB18" i="4"/>
  <c r="Y33" i="6"/>
  <c r="Y37" i="6" s="1"/>
  <c r="Y39" i="6" s="1"/>
  <c r="Y51" i="6" s="1"/>
  <c r="AB43" i="6"/>
  <c r="AA44" i="6"/>
  <c r="AA46" i="6" s="1"/>
  <c r="AA49" i="6" s="1"/>
  <c r="AA35" i="6"/>
  <c r="AD29" i="4" l="1"/>
  <c r="AC18" i="4"/>
  <c r="Y12" i="4"/>
  <c r="Z7" i="4"/>
  <c r="Y10" i="4"/>
  <c r="Y7" i="5"/>
  <c r="Y9" i="5" s="1"/>
  <c r="AA11" i="4"/>
  <c r="AA13" i="4"/>
  <c r="Z29" i="6"/>
  <c r="Z32" i="6" s="1"/>
  <c r="Z33" i="6" s="1"/>
  <c r="Z37" i="6" s="1"/>
  <c r="Z39" i="6" s="1"/>
  <c r="Z51" i="6" s="1"/>
  <c r="AA3" i="3"/>
  <c r="AA6" i="4"/>
  <c r="Y6" i="5" s="1"/>
  <c r="Y8" i="5" s="1"/>
  <c r="AB44" i="6"/>
  <c r="AB46" i="6" s="1"/>
  <c r="AB49" i="6" s="1"/>
  <c r="AC43" i="6"/>
  <c r="AB35" i="6"/>
  <c r="AA31" i="6"/>
  <c r="AB15" i="4"/>
  <c r="AB8" i="4" s="1"/>
  <c r="AD19" i="4"/>
  <c r="AE30" i="4"/>
  <c r="Z7" i="5" l="1"/>
  <c r="Z9" i="5" s="1"/>
  <c r="AB11" i="4"/>
  <c r="AB13" i="4"/>
  <c r="AD43" i="6"/>
  <c r="AC44" i="6"/>
  <c r="AC46" i="6" s="1"/>
  <c r="AC49" i="6" s="1"/>
  <c r="AC35" i="6"/>
  <c r="Z10" i="4"/>
  <c r="Z12" i="4"/>
  <c r="AA7" i="4"/>
  <c r="AF30" i="4"/>
  <c r="AE19" i="4"/>
  <c r="AA29" i="6"/>
  <c r="AA32" i="6" s="1"/>
  <c r="AA33" i="6" s="1"/>
  <c r="AA37" i="6" s="1"/>
  <c r="AA39" i="6" s="1"/>
  <c r="AA51" i="6" s="1"/>
  <c r="AB3" i="3"/>
  <c r="AB6" i="4"/>
  <c r="Z6" i="5" s="1"/>
  <c r="Z8" i="5" s="1"/>
  <c r="AB31" i="6"/>
  <c r="AC15" i="4"/>
  <c r="AC8" i="4" s="1"/>
  <c r="AE29" i="4"/>
  <c r="AD18" i="4"/>
  <c r="AA7" i="5" l="1"/>
  <c r="AA9" i="5" s="1"/>
  <c r="AC13" i="4"/>
  <c r="AC11" i="4"/>
  <c r="AD44" i="6"/>
  <c r="AD46" i="6" s="1"/>
  <c r="AD49" i="6" s="1"/>
  <c r="AE43" i="6"/>
  <c r="AD35" i="6"/>
  <c r="AG30" i="4"/>
  <c r="AF19" i="4"/>
  <c r="AC31" i="6"/>
  <c r="AD15" i="4"/>
  <c r="AD8" i="4" s="1"/>
  <c r="AF29" i="4"/>
  <c r="AE18" i="4"/>
  <c r="AB29" i="6"/>
  <c r="AB32" i="6" s="1"/>
  <c r="AB33" i="6" s="1"/>
  <c r="AB37" i="6" s="1"/>
  <c r="AB39" i="6" s="1"/>
  <c r="AB51" i="6" s="1"/>
  <c r="AC3" i="3"/>
  <c r="AC6" i="4"/>
  <c r="AA6" i="5" s="1"/>
  <c r="AA8" i="5" s="1"/>
  <c r="AA10" i="4"/>
  <c r="AA12" i="4"/>
  <c r="AB7" i="4"/>
  <c r="AG29" i="4" l="1"/>
  <c r="AF18" i="4"/>
  <c r="AH30" i="4"/>
  <c r="AG19" i="4"/>
  <c r="AF43" i="6"/>
  <c r="AE44" i="6"/>
  <c r="AE46" i="6" s="1"/>
  <c r="AE49" i="6" s="1"/>
  <c r="AE35" i="6"/>
  <c r="AD31" i="6"/>
  <c r="AE15" i="4"/>
  <c r="AE8" i="4" s="1"/>
  <c r="AB12" i="4"/>
  <c r="AC7" i="4"/>
  <c r="AB10" i="4"/>
  <c r="AC29" i="6"/>
  <c r="AC32" i="6" s="1"/>
  <c r="AC33" i="6" s="1"/>
  <c r="AC37" i="6" s="1"/>
  <c r="AC39" i="6" s="1"/>
  <c r="AC51" i="6" s="1"/>
  <c r="AD6" i="4"/>
  <c r="AB6" i="5" s="1"/>
  <c r="AB8" i="5" s="1"/>
  <c r="AD3" i="3"/>
  <c r="AB7" i="5"/>
  <c r="AB9" i="5" s="1"/>
  <c r="AD13" i="4"/>
  <c r="AD11" i="4"/>
  <c r="AD29" i="6" l="1"/>
  <c r="AD32" i="6" s="1"/>
  <c r="AE3" i="3"/>
  <c r="AE6" i="4"/>
  <c r="AC6" i="5" s="1"/>
  <c r="AC8" i="5" s="1"/>
  <c r="AC12" i="4"/>
  <c r="AD7" i="4"/>
  <c r="AC10" i="4"/>
  <c r="AI30" i="4"/>
  <c r="AH19" i="4"/>
  <c r="AC7" i="5"/>
  <c r="AC9" i="5" s="1"/>
  <c r="AE11" i="4"/>
  <c r="AE13" i="4"/>
  <c r="AF44" i="6"/>
  <c r="AF46" i="6" s="1"/>
  <c r="AF49" i="6" s="1"/>
  <c r="AF35" i="6"/>
  <c r="AG43" i="6"/>
  <c r="AE31" i="6"/>
  <c r="AF15" i="4"/>
  <c r="AF8" i="4" s="1"/>
  <c r="AD33" i="6"/>
  <c r="AD37" i="6" s="1"/>
  <c r="AD39" i="6" s="1"/>
  <c r="AD51" i="6" s="1"/>
  <c r="AG18" i="4"/>
  <c r="AH29" i="4"/>
  <c r="AD7" i="5" l="1"/>
  <c r="AD9" i="5" s="1"/>
  <c r="AF11" i="4"/>
  <c r="AF13" i="4"/>
  <c r="AI29" i="4"/>
  <c r="AH18" i="4"/>
  <c r="AJ30" i="4"/>
  <c r="AI19" i="4"/>
  <c r="AF31" i="6"/>
  <c r="AG15" i="4"/>
  <c r="AG8" i="4" s="1"/>
  <c r="AH43" i="6"/>
  <c r="AG44" i="6"/>
  <c r="AG46" i="6" s="1"/>
  <c r="AG49" i="6" s="1"/>
  <c r="AG35" i="6"/>
  <c r="AE29" i="6"/>
  <c r="AE32" i="6" s="1"/>
  <c r="AE33" i="6" s="1"/>
  <c r="AE37" i="6" s="1"/>
  <c r="AE39" i="6" s="1"/>
  <c r="AE51" i="6" s="1"/>
  <c r="AF3" i="3"/>
  <c r="AF6" i="4"/>
  <c r="AD6" i="5" s="1"/>
  <c r="AD8" i="5" s="1"/>
  <c r="AD10" i="4"/>
  <c r="AD12" i="4"/>
  <c r="AE7" i="4"/>
  <c r="AJ29" i="4" l="1"/>
  <c r="AI18" i="4"/>
  <c r="AE10" i="4"/>
  <c r="AE12" i="4"/>
  <c r="AF7" i="4"/>
  <c r="AF29" i="6"/>
  <c r="AF32" i="6" s="1"/>
  <c r="AF33" i="6" s="1"/>
  <c r="AF37" i="6" s="1"/>
  <c r="AF39" i="6" s="1"/>
  <c r="AF51" i="6" s="1"/>
  <c r="AG3" i="3"/>
  <c r="AG6" i="4"/>
  <c r="AE6" i="5" s="1"/>
  <c r="AE8" i="5" s="1"/>
  <c r="AH44" i="6"/>
  <c r="AH46" i="6" s="1"/>
  <c r="AH49" i="6" s="1"/>
  <c r="AI43" i="6"/>
  <c r="AH35" i="6"/>
  <c r="AE7" i="5"/>
  <c r="AE9" i="5" s="1"/>
  <c r="AG13" i="4"/>
  <c r="AG11" i="4"/>
  <c r="AK30" i="4"/>
  <c r="AJ19" i="4"/>
  <c r="AG31" i="6"/>
  <c r="AH15" i="4"/>
  <c r="AH8" i="4" s="1"/>
  <c r="AJ43" i="6" l="1"/>
  <c r="AI44" i="6"/>
  <c r="AI46" i="6" s="1"/>
  <c r="AI49" i="6" s="1"/>
  <c r="AI35" i="6"/>
  <c r="AF7" i="5"/>
  <c r="AF9" i="5" s="1"/>
  <c r="AH13" i="4"/>
  <c r="AH11" i="4"/>
  <c r="AL30" i="4"/>
  <c r="AK19" i="4"/>
  <c r="AG29" i="6"/>
  <c r="AG32" i="6" s="1"/>
  <c r="AG33" i="6" s="1"/>
  <c r="AG37" i="6" s="1"/>
  <c r="AG39" i="6" s="1"/>
  <c r="AG51" i="6" s="1"/>
  <c r="AH6" i="4"/>
  <c r="AF6" i="5" s="1"/>
  <c r="AF8" i="5" s="1"/>
  <c r="AH3" i="3"/>
  <c r="AH31" i="6"/>
  <c r="AI15" i="4"/>
  <c r="AI8" i="4" s="1"/>
  <c r="AF12" i="4"/>
  <c r="AG7" i="4"/>
  <c r="AF10" i="4"/>
  <c r="AK29" i="4"/>
  <c r="AJ18" i="4"/>
  <c r="AG12" i="4" l="1"/>
  <c r="AH7" i="4"/>
  <c r="AG10" i="4"/>
  <c r="AH29" i="6"/>
  <c r="AH32" i="6" s="1"/>
  <c r="AH33" i="6" s="1"/>
  <c r="AH37" i="6" s="1"/>
  <c r="AH39" i="6" s="1"/>
  <c r="AH51" i="6" s="1"/>
  <c r="AI3" i="3"/>
  <c r="AI6" i="4"/>
  <c r="AG6" i="5" s="1"/>
  <c r="AG8" i="5" s="1"/>
  <c r="AM30" i="4"/>
  <c r="AL19" i="4"/>
  <c r="AL29" i="4"/>
  <c r="AK18" i="4"/>
  <c r="AJ44" i="6"/>
  <c r="AJ46" i="6" s="1"/>
  <c r="AJ49" i="6" s="1"/>
  <c r="AJ35" i="6"/>
  <c r="AK43" i="6"/>
  <c r="AI31" i="6"/>
  <c r="AJ15" i="4"/>
  <c r="AJ8" i="4" s="1"/>
  <c r="AG7" i="5"/>
  <c r="AG9" i="5" s="1"/>
  <c r="AI11" i="4"/>
  <c r="AI13" i="4"/>
  <c r="AH7" i="5" l="1"/>
  <c r="AH9" i="5" s="1"/>
  <c r="AJ11" i="4"/>
  <c r="AJ13" i="4"/>
  <c r="AN30" i="4"/>
  <c r="AM19" i="4"/>
  <c r="AH10" i="4"/>
  <c r="AH12" i="4"/>
  <c r="AI7" i="4"/>
  <c r="AJ31" i="6"/>
  <c r="AK15" i="4"/>
  <c r="AK8" i="4" s="1"/>
  <c r="AL43" i="6"/>
  <c r="AK44" i="6"/>
  <c r="AK46" i="6" s="1"/>
  <c r="AK49" i="6" s="1"/>
  <c r="AK35" i="6"/>
  <c r="AM29" i="4"/>
  <c r="AL18" i="4"/>
  <c r="AI29" i="6"/>
  <c r="AI32" i="6" s="1"/>
  <c r="AI33" i="6" s="1"/>
  <c r="AI37" i="6" s="1"/>
  <c r="AI39" i="6" s="1"/>
  <c r="AI51" i="6" s="1"/>
  <c r="AJ3" i="3"/>
  <c r="AJ6" i="4"/>
  <c r="AH6" i="5" s="1"/>
  <c r="AH8" i="5" s="1"/>
  <c r="AI10" i="4" l="1"/>
  <c r="AI12" i="4"/>
  <c r="AJ7" i="4"/>
  <c r="AO30" i="4"/>
  <c r="AN19" i="4"/>
  <c r="AK31" i="6"/>
  <c r="AL15" i="4"/>
  <c r="AL8" i="4" s="1"/>
  <c r="AL44" i="6"/>
  <c r="AL46" i="6" s="1"/>
  <c r="AL49" i="6" s="1"/>
  <c r="AM43" i="6"/>
  <c r="AL35" i="6"/>
  <c r="AN29" i="4"/>
  <c r="AM18" i="4"/>
  <c r="AI7" i="5"/>
  <c r="AI9" i="5" s="1"/>
  <c r="AK13" i="4"/>
  <c r="AK11" i="4"/>
  <c r="AJ29" i="6"/>
  <c r="AJ32" i="6" s="1"/>
  <c r="AJ33" i="6" s="1"/>
  <c r="AJ37" i="6" s="1"/>
  <c r="AJ39" i="6" s="1"/>
  <c r="AJ51" i="6" s="1"/>
  <c r="AK3" i="3"/>
  <c r="AK6" i="4"/>
  <c r="AI6" i="5" s="1"/>
  <c r="AI8" i="5" s="1"/>
  <c r="AO29" i="4" l="1"/>
  <c r="AN18" i="4"/>
  <c r="AJ7" i="5"/>
  <c r="AJ9" i="5" s="1"/>
  <c r="AL13" i="4"/>
  <c r="AL11" i="4"/>
  <c r="AJ12" i="4"/>
  <c r="AK7" i="4"/>
  <c r="AJ10" i="4"/>
  <c r="AL31" i="6"/>
  <c r="AM15" i="4"/>
  <c r="AM8" i="4" s="1"/>
  <c r="AP30" i="4"/>
  <c r="AO19" i="4"/>
  <c r="AK29" i="6"/>
  <c r="AK32" i="6" s="1"/>
  <c r="AK33" i="6" s="1"/>
  <c r="AK37" i="6" s="1"/>
  <c r="AK39" i="6" s="1"/>
  <c r="AK51" i="6" s="1"/>
  <c r="AL6" i="4"/>
  <c r="AJ6" i="5" s="1"/>
  <c r="AJ8" i="5" s="1"/>
  <c r="AL3" i="3"/>
  <c r="AN43" i="6"/>
  <c r="AM44" i="6"/>
  <c r="AM46" i="6" s="1"/>
  <c r="AM49" i="6" s="1"/>
  <c r="AM35" i="6"/>
  <c r="AK7" i="5" l="1"/>
  <c r="AK9" i="5" s="1"/>
  <c r="AM11" i="4"/>
  <c r="AM13" i="4"/>
  <c r="AK12" i="4"/>
  <c r="AL7" i="4"/>
  <c r="AK10" i="4"/>
  <c r="AM31" i="6"/>
  <c r="AN15" i="4"/>
  <c r="AN8" i="4" s="1"/>
  <c r="AL29" i="6"/>
  <c r="AL32" i="6" s="1"/>
  <c r="AM3" i="3"/>
  <c r="AM6" i="4"/>
  <c r="AK6" i="5" s="1"/>
  <c r="AK8" i="5" s="1"/>
  <c r="AP19" i="4"/>
  <c r="AQ30" i="4"/>
  <c r="AL33" i="6"/>
  <c r="AL37" i="6" s="1"/>
  <c r="AL39" i="6" s="1"/>
  <c r="AL51" i="6" s="1"/>
  <c r="AN44" i="6"/>
  <c r="AN46" i="6" s="1"/>
  <c r="AN49" i="6" s="1"/>
  <c r="AN35" i="6"/>
  <c r="AO43" i="6"/>
  <c r="AO18" i="4"/>
  <c r="AP29" i="4"/>
  <c r="AL7" i="5" l="1"/>
  <c r="AL9" i="5" s="1"/>
  <c r="AN11" i="4"/>
  <c r="AN13" i="4"/>
  <c r="AP18" i="4"/>
  <c r="AQ29" i="4"/>
  <c r="AM29" i="6"/>
  <c r="AM32" i="6" s="1"/>
  <c r="AM33" i="6" s="1"/>
  <c r="AM37" i="6" s="1"/>
  <c r="AM39" i="6" s="1"/>
  <c r="AM51" i="6" s="1"/>
  <c r="AN3" i="3"/>
  <c r="AN6" i="4"/>
  <c r="AL6" i="5" s="1"/>
  <c r="AL8" i="5" s="1"/>
  <c r="AN31" i="6"/>
  <c r="AO15" i="4"/>
  <c r="AO8" i="4" s="1"/>
  <c r="AP43" i="6"/>
  <c r="AO44" i="6"/>
  <c r="AO46" i="6" s="1"/>
  <c r="AO49" i="6" s="1"/>
  <c r="AO35" i="6"/>
  <c r="AR30" i="4"/>
  <c r="AQ19" i="4"/>
  <c r="AL10" i="4"/>
  <c r="AL12" i="4"/>
  <c r="AM7" i="4"/>
  <c r="AO31" i="6" l="1"/>
  <c r="AP15" i="4"/>
  <c r="AP8" i="4" s="1"/>
  <c r="AS30" i="4"/>
  <c r="AR19" i="4"/>
  <c r="AM7" i="5"/>
  <c r="AM9" i="5" s="1"/>
  <c r="AO13" i="4"/>
  <c r="AO11" i="4"/>
  <c r="AN29" i="6"/>
  <c r="AN32" i="6" s="1"/>
  <c r="AN33" i="6" s="1"/>
  <c r="AN37" i="6" s="1"/>
  <c r="AN39" i="6" s="1"/>
  <c r="AN51" i="6" s="1"/>
  <c r="AO3" i="3"/>
  <c r="AO6" i="4"/>
  <c r="AM6" i="5" s="1"/>
  <c r="AM8" i="5" s="1"/>
  <c r="AP44" i="6"/>
  <c r="AP46" i="6" s="1"/>
  <c r="AP49" i="6" s="1"/>
  <c r="AQ43" i="6"/>
  <c r="AP35" i="6"/>
  <c r="AM10" i="4"/>
  <c r="AM12" i="4"/>
  <c r="AN7" i="4"/>
  <c r="AR29" i="4"/>
  <c r="AQ18" i="4"/>
  <c r="AP31" i="6" l="1"/>
  <c r="AQ15" i="4"/>
  <c r="AQ8" i="4" s="1"/>
  <c r="AT30" i="4"/>
  <c r="AS19" i="4"/>
  <c r="AN7" i="5"/>
  <c r="AN9" i="5" s="1"/>
  <c r="AP13" i="4"/>
  <c r="AP11" i="4"/>
  <c r="AS29" i="4"/>
  <c r="AR18" i="4"/>
  <c r="AN12" i="4"/>
  <c r="AO7" i="4"/>
  <c r="AN10" i="4"/>
  <c r="AR43" i="6"/>
  <c r="AQ44" i="6"/>
  <c r="AQ46" i="6" s="1"/>
  <c r="AQ49" i="6" s="1"/>
  <c r="AQ35" i="6"/>
  <c r="AO29" i="6"/>
  <c r="AO32" i="6" s="1"/>
  <c r="AO33" i="6" s="1"/>
  <c r="AO37" i="6" s="1"/>
  <c r="AO39" i="6" s="1"/>
  <c r="AO51" i="6" s="1"/>
  <c r="AP6" i="4"/>
  <c r="AN6" i="5" s="1"/>
  <c r="AN8" i="5" s="1"/>
  <c r="AP3" i="3"/>
  <c r="AT29" i="4" l="1"/>
  <c r="AS18" i="4"/>
  <c r="AO12" i="4"/>
  <c r="AP7" i="4"/>
  <c r="AO10" i="4"/>
  <c r="AU30" i="4"/>
  <c r="AT19" i="4"/>
  <c r="AP29" i="6"/>
  <c r="AP32" i="6" s="1"/>
  <c r="AP33" i="6" s="1"/>
  <c r="AP37" i="6" s="1"/>
  <c r="AP39" i="6" s="1"/>
  <c r="AP51" i="6" s="1"/>
  <c r="AQ3" i="3"/>
  <c r="AQ6" i="4"/>
  <c r="AO6" i="5" s="1"/>
  <c r="AO8" i="5" s="1"/>
  <c r="AO7" i="5"/>
  <c r="AO9" i="5" s="1"/>
  <c r="AQ11" i="4"/>
  <c r="AQ13" i="4"/>
  <c r="AR44" i="6"/>
  <c r="AR46" i="6" s="1"/>
  <c r="AR49" i="6" s="1"/>
  <c r="AS43" i="6"/>
  <c r="AR35" i="6"/>
  <c r="AQ31" i="6"/>
  <c r="AR15" i="4"/>
  <c r="AR8" i="4" s="1"/>
  <c r="AP10" i="4" l="1"/>
  <c r="AP12" i="4"/>
  <c r="AQ7" i="4"/>
  <c r="AT43" i="6"/>
  <c r="AS44" i="6"/>
  <c r="AS46" i="6" s="1"/>
  <c r="AS49" i="6" s="1"/>
  <c r="AS35" i="6"/>
  <c r="AV30" i="4"/>
  <c r="AV19" i="4" s="1"/>
  <c r="AU19" i="4"/>
  <c r="AR31" i="6"/>
  <c r="AS15" i="4"/>
  <c r="AS8" i="4" s="1"/>
  <c r="AP7" i="5"/>
  <c r="AP9" i="5" s="1"/>
  <c r="AR11" i="4"/>
  <c r="AR13" i="4"/>
  <c r="AQ29" i="6"/>
  <c r="AQ32" i="6" s="1"/>
  <c r="AQ33" i="6" s="1"/>
  <c r="AQ37" i="6" s="1"/>
  <c r="AQ39" i="6" s="1"/>
  <c r="AQ51" i="6" s="1"/>
  <c r="AR3" i="3"/>
  <c r="AR6" i="4"/>
  <c r="AP6" i="5" s="1"/>
  <c r="AP8" i="5" s="1"/>
  <c r="AU29" i="4"/>
  <c r="AT18" i="4"/>
  <c r="AT44" i="6" l="1"/>
  <c r="AT46" i="6" s="1"/>
  <c r="AT49" i="6" s="1"/>
  <c r="AU43" i="6"/>
  <c r="AT35" i="6"/>
  <c r="AQ10" i="4"/>
  <c r="AQ12" i="4"/>
  <c r="AR7" i="4"/>
  <c r="AQ7" i="5"/>
  <c r="AQ9" i="5" s="1"/>
  <c r="AS13" i="4"/>
  <c r="AS11" i="4"/>
  <c r="AR29" i="6"/>
  <c r="AR32" i="6" s="1"/>
  <c r="AR33" i="6" s="1"/>
  <c r="AR37" i="6" s="1"/>
  <c r="AR39" i="6" s="1"/>
  <c r="AR51" i="6" s="1"/>
  <c r="AS3" i="3"/>
  <c r="AS6" i="4"/>
  <c r="AQ6" i="5" s="1"/>
  <c r="AQ8" i="5" s="1"/>
  <c r="AS31" i="6"/>
  <c r="AT15" i="4"/>
  <c r="AT8" i="4" s="1"/>
  <c r="AV29" i="4"/>
  <c r="AV18" i="4" s="1"/>
  <c r="AU18" i="4"/>
  <c r="AT31" i="6" l="1"/>
  <c r="AU15" i="4"/>
  <c r="AU8" i="4" s="1"/>
  <c r="AU31" i="6"/>
  <c r="AV15" i="4"/>
  <c r="AV8" i="4" s="1"/>
  <c r="AS29" i="6"/>
  <c r="AS32" i="6" s="1"/>
  <c r="AT6" i="4"/>
  <c r="AR6" i="5" s="1"/>
  <c r="AR8" i="5" s="1"/>
  <c r="AT3" i="3"/>
  <c r="AR12" i="4"/>
  <c r="AS7" i="4"/>
  <c r="AR10" i="4"/>
  <c r="AU44" i="6"/>
  <c r="AU46" i="6" s="1"/>
  <c r="AU49" i="6" s="1"/>
  <c r="AU35" i="6"/>
  <c r="AR7" i="5"/>
  <c r="AR9" i="5" s="1"/>
  <c r="AT13" i="4"/>
  <c r="AT11" i="4"/>
  <c r="AS33" i="6"/>
  <c r="AS37" i="6" s="1"/>
  <c r="AS39" i="6" s="1"/>
  <c r="AS51" i="6" s="1"/>
  <c r="AT29" i="6" l="1"/>
  <c r="AT32" i="6" s="1"/>
  <c r="AU3" i="3"/>
  <c r="AU6" i="4"/>
  <c r="AS6" i="5" s="1"/>
  <c r="AS8" i="5" s="1"/>
  <c r="AS7" i="5"/>
  <c r="AS9" i="5" s="1"/>
  <c r="AU11" i="4"/>
  <c r="AU13" i="4"/>
  <c r="AT7" i="5"/>
  <c r="AT9" i="5" s="1"/>
  <c r="AV11" i="4"/>
  <c r="AV13" i="4"/>
  <c r="AS12" i="4"/>
  <c r="AT7" i="4"/>
  <c r="AS10" i="4"/>
  <c r="AT33" i="6"/>
  <c r="AT37" i="6" s="1"/>
  <c r="AT39" i="6" s="1"/>
  <c r="AT51" i="6" s="1"/>
  <c r="AT10" i="4" l="1"/>
  <c r="AT12" i="4"/>
  <c r="AU7" i="4"/>
  <c r="M19" i="1"/>
  <c r="M20" i="1" s="1"/>
  <c r="L19" i="1"/>
  <c r="L20" i="1" s="1"/>
  <c r="N19" i="1"/>
  <c r="N20" i="1" s="1"/>
  <c r="Q19" i="1"/>
  <c r="Q20" i="1" s="1"/>
  <c r="R19" i="1"/>
  <c r="R20" i="1" s="1"/>
  <c r="P19" i="1"/>
  <c r="P20" i="1" s="1"/>
  <c r="O19" i="1"/>
  <c r="O20" i="1" s="1"/>
  <c r="S19" i="1"/>
  <c r="S20" i="1" s="1"/>
  <c r="U19" i="1"/>
  <c r="U20" i="1" s="1"/>
  <c r="T19" i="1"/>
  <c r="T20" i="1" s="1"/>
  <c r="W19" i="1"/>
  <c r="W20" i="1" s="1"/>
  <c r="V19" i="1"/>
  <c r="V20" i="1" s="1"/>
  <c r="X19" i="1"/>
  <c r="X20" i="1" s="1"/>
  <c r="Z19" i="1"/>
  <c r="Z20" i="1" s="1"/>
  <c r="Y19" i="1"/>
  <c r="Y20" i="1" s="1"/>
  <c r="AU29" i="6"/>
  <c r="AU32" i="6" s="1"/>
  <c r="AU33" i="6" s="1"/>
  <c r="AU37" i="6" s="1"/>
  <c r="AU39" i="6" s="1"/>
  <c r="AU51" i="6" s="1"/>
  <c r="AV6" i="4"/>
  <c r="AT6" i="5" s="1"/>
  <c r="AT8" i="5" s="1"/>
  <c r="AU10" i="4" l="1"/>
  <c r="AU12" i="4"/>
  <c r="AV7" i="4"/>
  <c r="I19" i="1"/>
  <c r="I20" i="1" s="1"/>
  <c r="AV12" i="4" l="1"/>
  <c r="AV10" i="4"/>
</calcChain>
</file>

<file path=xl/comments1.xml><?xml version="1.0" encoding="utf-8"?>
<comments xmlns="http://schemas.openxmlformats.org/spreadsheetml/2006/main">
  <authors>
    <author>tc={00CC00C0-00D0-48C3-AF95-006D00A8000D}</author>
    <author>tc={00910017-0033-4015-8CE4-00A70078007C}</author>
    <author>tc={00DA0086-001F-4582-A0C6-009A00C5006D}</author>
    <author>tc={00820051-00DC-4C6E-9860-001E00210068}</author>
    <author>tc={00A80086-00E1-4A1D-A0FF-00A400670026}</author>
    <author>tc={00E4002B-0074-4827-99B2-00E700F1005D}</author>
    <author>tc={00F900FA-009F-46A3-A79E-00C200170064}</author>
    <author>tc={00F4005C-00C9-48F1-8077-002E00190008}</author>
    <author>tc={003F00F6-0017-41FF-901E-00E200CE00F6}</author>
    <author>tc={0069003D-00B6-43F6-9B37-00BA00870063}</author>
    <author>tc={00C800C5-0088-4A7F-BB3A-00E8003400B4}</author>
    <author>tc={00B700D2-006A-4AB0-9192-002D001700A6}</author>
    <author>tc={005A00C4-000E-48CB-8495-00DE0066002B}</author>
    <author>tc={00C9008F-00A8-46F2-8406-00B100DB0050}</author>
    <author>tc={00BF0035-0069-406C-90D3-0021008800BB}</author>
    <author>tc={00580086-0038-4B95-A5AF-001600BD00DA}</author>
    <author>tc={006200A0-00E3-4D80-80DE-00520058000B}</author>
    <author>tc={003C0021-0015-4D7B-BFB7-003B00B9002F}</author>
    <author>tc={00E100AC-009E-417E-A711-000800360079}</author>
    <author>tc={002D0054-0009-4ED0-8BA3-00BC00D40073}</author>
    <author>tc={00FC00A1-00C5-44B3-8B62-002B00FE002A}</author>
    <author>tc={00C10007-00E8-4633-A4E5-00E0001800DE}</author>
    <author>tc={0086000C-00BB-494F-9DB5-00D500D40024}</author>
    <author>tc={0093005D-00BD-435D-A2F2-008D0096007B}</author>
    <author>tc={00430030-0064-4C55-9322-009C00CA00C1}</author>
    <author>tc={00AB007E-00BC-45EA-8ECA-004D00030047}</author>
    <author>tc={00FE002D-0042-4E0B-B596-009300E50052}</author>
    <author>tc={00C300AE-0025-4817-9D90-00AC002800AC}</author>
    <author>tc={008200D2-0036-4978-9DA4-00CC00CD00AB}</author>
    <author>tc={007B00A1-00F3-4E97-94AC-003A007600AA}</author>
    <author>tc={006400B9-0021-4592-8140-0084004900D8}</author>
    <author>tc={007F0096-0082-4370-A3D4-007700F10027}</author>
    <author>tc={00E00069-0065-4290-A85C-006C000E0061}</author>
    <author>tc={000D0072-00A0-4C84-8758-00DE00EA00EF}</author>
    <author>tc={00CC00C2-009A-45B7-A8FF-00D2003F00E4}</author>
    <author>tc={0049002E-008C-4DD2-AAEC-0014008D00D6}</author>
    <author>tc={008E0040-009D-4567-A623-0066005D0040}</author>
    <author>tc={00D00072-0076-4152-97B6-0096008E00EC}</author>
    <author>tc={009E00CB-00C1-41E8-A6E6-00CB005A0013}</author>
    <author>tc={001C0010-00EA-4AEA-8C9D-005100EB0064}</author>
    <author>tc={008F0091-00BA-48C2-8BA7-0005008F00AC}</author>
    <author>tc={00BC001B-00B1-4032-951D-00C100150053}</author>
    <author>tc={00750037-00DD-4CA1-8291-00E600E300E8}</author>
    <author>tc={008C006E-007E-475D-ABA8-002800DA00AD}</author>
    <author>tc={0044000C-00A3-4DD3-9CF7-008C00A00065}</author>
    <author>tc={00F400CA-0061-4D33-BBA7-001200E900C7}</author>
    <author>tc={00650089-007B-4043-A147-0018006C0065}</author>
    <author>tc={00F500A7-00B2-4C52-8CD2-000800180042}</author>
    <author>tc={006E00C4-001A-4E1C-B953-00DF00990027}</author>
    <author>tc={00DC00F6-00DF-4AAC-8A65-00BF005500A8}</author>
    <author>tc={001A0097-00DC-4642-928E-00F4003D0092}</author>
    <author>tc={000300E5-00DF-4178-9FCC-001700D300E7}</author>
    <author>tc={005E00F6-004F-4FB1-98D8-00FA003300D4}</author>
    <author>tc={009F0004-00FA-4C7A-AA97-0047003800EC}</author>
    <author>tc={00670048-00F2-4EDA-830B-00EB00860029}</author>
    <author>tc={00DF00AE-0044-4127-8D44-008400640057}</author>
    <author>tc={0088001E-0055-4F03-BC76-004200C90027}</author>
    <author>tc={004C002B-00F9-4294-BB96-005D00D500FD}</author>
    <author>tc={005800A7-0028-4B72-98D4-00B3006F00E9}</author>
    <author>tc={006300AE-006C-4082-BFB9-00C800CC0085}</author>
    <author>tc={00330000-0076-441B-BD21-006A002A00F8}</author>
    <author>tc={0013006E-0038-4AFE-A920-00B200DE0012}</author>
    <author>tc={009C003E-00CB-4026-BA96-00AB00210093}</author>
    <author>tc={00F600EA-00ED-4676-B316-009900DC008D}</author>
    <author>tc={000400A2-00A6-4029-B2E4-000200270006}</author>
    <author>tc={00E600E9-00E4-4E20-8607-00CA00C300DB}</author>
    <author>tc={007B00A5-009C-47BC-B373-002B00F300C8}</author>
    <author>tc={008A0076-00AC-4C94-A9B3-00DB006C00EF}</author>
    <author>tc={00C700D1-0028-4EC0-A34A-00F5000E00F5}</author>
    <author>tc={00580049-0047-46CD-9EED-006E00B800CC}</author>
    <author>tc={00CE0077-0056-4947-BE64-002F00DC0091}</author>
    <author>tc={00560036-0055-48E3-AF02-00FC001C001D}</author>
    <author>tc={00A400DA-00A5-4CA2-8B5E-005F006100DC}</author>
    <author>tc={00000067-00BB-48EE-B901-005900CF0049}</author>
    <author>tc={00CB00F9-00ED-434F-AED7-00CE00CB0052}</author>
    <author>tc={007F00F9-0082-4788-A567-00BE007A00D4}</author>
    <author>tc={00210029-00A2-4C57-BF43-005200B40040}</author>
    <author>tc={0007008D-008C-43E0-8332-00BF0095001E}</author>
    <author>tc={004100DB-0089-428A-8351-00E1008000E1}</author>
    <author>tc={000C0041-0072-4BE2-ACBB-007C00930032}</author>
    <author>tc={0009003C-0017-4102-8EEC-001A00C300D2}</author>
    <author>tc={003D009B-006D-4F11-8CEE-00A300B00074}</author>
    <author>tc={00420082-009A-4421-8B58-005F00AD00BA}</author>
    <author>tc={0064000A-0015-494C-90B8-001C004A00E3}</author>
    <author>tc={00AD00B5-00C6-4D9D-A78F-008500E900E6}</author>
    <author>tc={003F0030-00FA-4A8D-A538-001000A000C4}</author>
    <author>tc={0049008D-0056-4648-92EC-0060004B0059}</author>
    <author>tc={008C00CC-002E-4C70-81EF-00C900C0001D}</author>
    <author>tc={008800D0-008F-4432-8E31-008D005D00B8}</author>
    <author>tc={00F80091-0070-46D6-A96F-00DC00CB00C5}</author>
    <author>tc={002C0092-00DD-4953-903A-0075001E00C4}</author>
    <author>tc={0087005F-0045-4E30-BD3D-00A700F70009}</author>
    <author>tc={00A500A9-0052-49CA-BF70-00C400740018}</author>
    <author>tc={005B0094-003F-489E-A010-0012005C008B}</author>
    <author>tc={0045006D-004A-4A58-8033-009D0089007E}</author>
    <author>tc={00100068-0034-45BD-B4D9-009700BB0077}</author>
    <author>tc={0079004E-00FB-4035-A106-006E00E70073}</author>
    <author>tc={00B70082-003B-4E2C-BEED-00350054001B}</author>
    <author>tc={003700C4-0036-46AC-A5CC-00CF000C0082}</author>
    <author>tc={008700CD-004B-40E8-910E-0043004B0034}</author>
    <author>tc={00C6009D-0002-4F2A-8A7A-0039003C008B}</author>
    <author>tc={007900CC-0062-4519-9C19-003C00F30000}</author>
    <author>tc={00B90020-0057-4A1E-8E5B-0077003A00FA}</author>
    <author>tc={0032003F-0059-47D3-B8EE-008F00B700EE}</author>
    <author>tc={00B600A6-0097-4E57-9032-0061006C008B}</author>
    <author>tc={00E400FE-0087-487C-8362-00FF00E30018}</author>
    <author>tc={00E50036-00EB-4736-A645-002C00E200D5}</author>
    <author>tc={00B00014-0020-4749-B072-00C6008F00FB}</author>
    <author>tc={001A0044-004D-4DAD-9FDE-00C700C900B1}</author>
    <author>tc={00D8005C-0035-42C0-914A-002100F40098}</author>
    <author>tc={00B8005A-00BA-4160-A947-006E00170006}</author>
    <author>tc={00A10074-00BE-4EF8-B30A-006200C300DB}</author>
    <author>tc={008D00B4-00C1-40DC-A0F5-005B001500DB}</author>
    <author>tc={00160068-00E7-4385-9112-00F200580083}</author>
    <author>tc={00750070-00C3-4204-B5F2-003200E900E4}</author>
    <author>tc={00A70041-00EB-4D1B-955C-0006003D00DA}</author>
    <author>tc={00B60066-007A-4E13-9798-0069007400BB}</author>
    <author>tc={005F009C-00CE-40DA-BCE3-00620062001D}</author>
    <author>tc={007300BF-00C3-41E3-BD8A-00C6001E00E3}</author>
    <author>tc={0006002C-00FD-4D3C-B467-00E800B7006E}</author>
    <author>tc={00AA0055-0032-4F8F-8D40-00E4000200C5}</author>
    <author>tc={00540011-009F-4A56-8032-0071009000E6}</author>
    <author>tc={0007000C-00F1-4F01-9C0C-002D00AB001F}</author>
    <author>tc={00330046-0041-4ACB-AFAE-00980046009B}</author>
    <author>tc={007A0027-0040-4D0C-A4AC-008C004B00BD}</author>
    <author>tc={00DF0095-00C4-4FC0-BF43-00CF009400C8}</author>
    <author>tc={00F800C0-00F9-469F-BB06-000B008E0009}</author>
    <author>tc={00C400EF-00A8-46D4-8AE7-009500B60039}</author>
    <author>tc={0072009B-0030-4D9E-8A83-00AE00C3009B}</author>
    <author>tc={005E0017-000D-43F9-AA86-00D0001F0018}</author>
    <author>tc={007F00CC-0080-48A8-82E6-00BD00000018}</author>
    <author>tc={005F0012-001D-4656-9645-001B000900D4}</author>
    <author>tc={007A0081-00DB-4185-9699-00DF0007000D}</author>
    <author>tc={00D30087-0009-4D5C-805D-0087002100A4}</author>
    <author>tc={00AD00FC-007E-40C7-A0CD-002700AD0042}</author>
    <author>tc={00300057-001A-4989-9064-00BB0087005B}</author>
    <author>tc={00E900FE-005D-4F1A-950B-00530005004D}</author>
    <author>tc={00C40035-0031-483C-BC4C-000A00E8008F}</author>
    <author>tc={000000EB-00DA-42B3-B4AB-005400A3002B}</author>
    <author>tc={00AB0065-00FD-4532-92F9-00F5004A00B5}</author>
    <author>tc={0075004E-007D-4BFE-9634-00E6007C005E}</author>
    <author>tc={002F0001-009D-42F2-BD4A-006500520079}</author>
    <author>tc={00A200C0-0033-406E-9792-001900E30091}</author>
    <author>tc={0036000C-0092-4628-8A54-00B300170077}</author>
    <author>tc={004F00B9-0082-4B0C-BFD8-00B7004B0024}</author>
    <author>tc={006D006C-0031-45C7-A90F-001E007E0066}</author>
    <author>tc={007C0062-001E-4DA1-ADB0-0036009400D0}</author>
    <author>tc={00C80056-0072-4534-9E88-009A000000ED}</author>
    <author>tc={008E00DF-0093-458D-B7E4-005D00FD0055}</author>
    <author>tc={00E00055-000E-474D-B4F5-00120066009E}</author>
    <author>tc={005C00D0-0003-4925-B152-0091004500F5}</author>
    <author>tc={00D100F8-00A3-446E-8ED9-00EA008F00BD}</author>
    <author>tc={00EC0059-0035-43F3-A5CB-002000CC00A6}</author>
    <author>tc={00E700A0-004B-412A-943B-009800E50085}</author>
    <author>tc={00340071-00DF-46A7-AECB-00CE00AA0077}</author>
    <author>tc={004D0010-00D9-45EB-8F83-00A700EF00B4}</author>
    <author>tc={00280048-00F9-432E-845F-00AA00BF00BB}</author>
    <author>tc={00E60004-006D-43BF-B276-008800D10089}</author>
    <author>tc={00B60051-0060-4BC6-8670-000F001A001A}</author>
    <author>tc={005F0008-0062-4B86-9D58-0098004400FE}</author>
    <author>tc={000B00B4-0086-4111-B4D1-004000B50006}</author>
    <author>tc={00F000BD-00C4-46BC-B2FA-00A6000300ED}</author>
    <author>tc={00C30086-003E-44D0-8BEE-0029007B007F}</author>
    <author>tc={006500D6-0081-4502-91F8-0090001F0077}</author>
    <author>tc={008E00FF-0027-4EDD-B850-0073005700E2}</author>
    <author>tc={001900B3-0078-4C57-BB49-006D004C0069}</author>
    <author>tc={00FB000D-0008-433B-B474-00F200E70044}</author>
    <author>tc={006600AD-0026-4E60-9578-00E700D000C0}</author>
    <author>tc={007500F7-00BE-43DA-AAFD-00D60056000E}</author>
    <author>tc={00020009-00D0-4A70-BDFA-0067007600B0}</author>
    <author>tc={009600A8-00FA-4592-B9AA-0025009700BE}</author>
    <author>tc={006800F0-00A7-4F8D-965C-00E700940058}</author>
    <author>tc={00470022-0041-4244-86E2-001C00B20067}</author>
    <author>tc={0098008F-00E3-4C78-AAA4-002C006000BD}</author>
    <author>tc={003100BE-00D1-4BC0-9BE0-00750005000A}</author>
    <author>tc={00BC00EC-00B6-409D-99B8-00DE00D6008C}</author>
    <author>tc={00880062-007B-4DCB-B705-008B0024006D}</author>
    <author>tc={009B0050-00AC-479C-93BC-000C006800ED}</author>
    <author>tc={0028007F-00D8-4DD4-9E55-00800037001A}</author>
    <author>tc={00E400FA-00CB-4BB1-AE2D-004B00970071}</author>
    <author>tc={000700DE-00F9-4F05-ABD3-007B009C00D9}</author>
    <author>tc={00560091-001B-4A36-937E-000000E700E0}</author>
    <author>tc={0031009D-0018-4C53-9F4D-007600F6002D}</author>
    <author>tc={00A20080-001A-47E7-B72D-003A00B600A9}</author>
    <author>tc={00C50070-0050-4AE0-A37D-0039008A00F1}</author>
    <author>tc={004600C8-008B-4928-9AF3-007B00780091}</author>
    <author>tc={00040016-0056-4F7A-9968-00AC003100BC}</author>
    <author>tc={004B0056-00DD-4B53-86B0-006400DD0088}</author>
    <author>tc={00A900F2-0051-4548-9016-005B0069006A}</author>
    <author>tc={00F40035-0005-4BCD-B3DD-0045005A0050}</author>
    <author>tc={00A90003-002B-4FC3-BB91-00E50050001E}</author>
    <author>tc={003900F4-001B-4D08-92A8-00E5004200F2}</author>
    <author>tc={00AF00D9-00E1-4C6C-893D-00D7006300D8}</author>
    <author>tc={00F700A4-0002-43A4-9E86-006300B0000E}</author>
    <author>tc={005200E4-0008-4658-9FD4-005E006A0058}</author>
    <author>tc={00B400AA-00EE-44D7-A618-004D0069003E}</author>
    <author>tc={00FA00C7-0098-465A-8ADB-000D0002002A}</author>
    <author>tc={00E10038-005A-4BBF-A4F0-00B000E800FB}</author>
    <author>tc={008C001A-008B-46A2-AAC8-0008000800B7}</author>
    <author>tc={0012006B-00D0-45F3-9376-0018009A00EE}</author>
    <author>tc={0073006E-0022-4618-A99E-007400AD00B6}</author>
    <author>tc={008F006C-0040-4BFE-A918-00FF008C007D}</author>
    <author>tc={005C004E-003F-476B-B0A2-005500070053}</author>
    <author>tc={00B0000B-00F9-4948-BA2F-006000C5001F}</author>
    <author>tc={00440000-003B-41B2-B555-0001009200DA}</author>
    <author>tc={00B000EF-00AF-439E-AA3C-00AE006F0020}</author>
    <author>tc={00070000-00C8-4613-BA0E-003100E50046}</author>
    <author>tc={00850010-008E-4F89-A63C-0046009000BA}</author>
    <author>tc={008300B7-00CE-41EA-9C27-006E002F0092}</author>
    <author>tc={00340014-0075-4F62-8C68-00600042001A}</author>
    <author>tc={0040008D-0074-4E06-A617-007A00C500D7}</author>
    <author>tc={00390060-005E-4460-AF3C-00E10095000A}</author>
    <author>tc={009200C6-00C4-44B3-829D-00E500A6003A}</author>
    <author>tc={00D30003-001D-4E7F-9673-004B0015009B}</author>
    <author>tc={00D300FB-003C-430C-B71A-00E6002F005D}</author>
    <author>tc={001100DE-000D-467A-B3F6-00AC00F800D1}</author>
    <author>tc={00900066-00C7-4D48-AE06-005500E20058}</author>
    <author>tc={00F00007-0024-4EAB-AD2B-007800D10025}</author>
    <author>tc={000600B4-00BA-482B-B60B-0088005F00BA}</author>
    <author>tc={00D400FA-0090-456F-B7D6-006F0015006D}</author>
    <author>tc={00F800C0-002C-473F-ACF0-006E00F700EE}</author>
    <author>tc={00400099-00FF-4E6B-B676-006E00B10047}</author>
    <author>tc={00480097-00D2-4050-9FC5-000000EB002A}</author>
    <author>tc={001100D5-00D5-4DB2-8974-00AF00B50091}</author>
    <author>tc={0054000C-0041-40C4-B6DD-00A40060005F}</author>
    <author>tc={005C009D-0064-4851-AC57-0039006200A1}</author>
    <author>tc={001F004F-0069-4C61-B467-002A002300D7}</author>
    <author>tc={00060086-0051-473D-B04D-00DE00B70025}</author>
    <author>tc={00E2005B-00B4-4F39-B41B-001F007F002E}</author>
    <author>tc={009B00D8-0059-4A4B-B65C-00DC00FE00BC}</author>
    <author>tc={00A200B3-00C1-4677-B9E7-0070009B00C3}</author>
    <author>tc={0039006A-0005-446E-B8DB-00F4008C00A8}</author>
    <author>tc={00090030-008B-4684-8EA3-008A000E00E1}</author>
    <author>tc={00B4001D-0021-4B55-A289-00CE00B6004B}</author>
    <author>tc={001600B3-0045-4904-A407-0079000D00D5}</author>
    <author>tc={00090011-00E2-4FB8-9C2E-00F700EE00CA}</author>
    <author>tc={00B500EF-009E-43D1-AAF4-00D100DE00B6}</author>
    <author>tc={006400DF-0031-4472-AFC2-005300B2000A}</author>
    <author>tc={00AF008B-0049-44E2-9C24-002900790088}</author>
    <author>tc={00CD0050-00E7-4AF9-8E92-004C008B0001}</author>
    <author>tc={004800BB-00DB-49E9-9312-00BF005100CF}</author>
    <author>tc={001C0071-0065-46F3-841A-00D500370077}</author>
    <author>tc={00B90078-00A6-4B1C-9BDC-00600046005B}</author>
    <author>tc={00C800E0-0074-48B9-B1E7-000E007C00DA}</author>
    <author>tc={001900EB-00CA-422E-8E80-003200EE005F}</author>
    <author>tc={006A0056-001C-4869-88C6-009300FC00EB}</author>
    <author>tc={00CF0053-009F-4E03-99DC-00D400440009}</author>
    <author>tc={00F00075-0003-4CCD-98F4-00C300110072}</author>
    <author>tc={00CB0075-005D-47F7-A087-007700F300FB}</author>
    <author>tc={003D00D9-00C5-4A3D-A7DD-000E006F006B}</author>
    <author>tc={00E80058-005F-41AC-B0EB-00F000AA00ED}</author>
    <author>tc={00AA00EE-0080-4084-8496-00070050009C}</author>
    <author>tc={00A90018-009A-49A4-A805-003B00F100F6}</author>
    <author>tc={00F10059-0036-44AD-80AD-00350088001E}</author>
    <author>tc={00AA0020-0005-4200-8299-00B000CE00E6}</author>
    <author>tc={00EE0077-00DB-4B9B-A835-007400E90007}</author>
    <author>tc={00790087-0062-42C2-8845-002900F200F1}</author>
    <author>tc={00A900C5-006E-4C6C-8725-00DF00F700B6}</author>
    <author>tc={00650008-001A-4A42-AC42-00740054003D}</author>
    <author>tc={00320029-007F-4A80-A9EE-001200CC0065}</author>
    <author>tc={002D0066-002A-4E82-9BF0-00C800340042}</author>
    <author>tc={009E006D-00B3-4025-9481-0066003B00AA}</author>
    <author>tc={00DF009B-0018-465D-9C3A-005000FF0079}</author>
    <author>tc={007C00BD-0057-445F-90B4-00760052000F}</author>
    <author>tc={006D003B-00D3-4AAF-AFFA-008300D10000}</author>
    <author>tc={002D00C8-005E-42F5-BDF3-00B1008E004D}</author>
    <author>tc={0081005A-00CF-459D-82BC-005500BF000A}</author>
    <author>tc={00920051-00DF-48F4-8C5E-00F10070005F}</author>
    <author>tc={00AE000F-0070-498E-8266-007700D20084}</author>
    <author>tc={00FD00E9-000B-40E5-9D19-0047004C0059}</author>
    <author>tc={00D00095-00A2-4FDF-9964-003B00900014}</author>
    <author>tc={00840032-00FC-49D8-820F-00C200020076}</author>
    <author>tc={008C0068-00FA-4ECD-A655-00A000FE004A}</author>
    <author>tc={00000077-00E1-4E0B-8370-00E800E900BF}</author>
    <author>tc={008900FB-0030-44B8-B563-00C00064009A}</author>
    <author>tc={00D3001F-00FE-4FD6-BD7A-0080008D00D1}</author>
    <author>tc={00330096-0048-4BFF-AEEC-00170055005F}</author>
    <author>tc={007B00F7-0065-442B-BC7F-00A5008E0031}</author>
    <author>tc={00FD00FF-00EC-4216-9D54-002100D500F0}</author>
    <author>tc={00EE002C-0057-410E-81B3-00BB002C000A}</author>
    <author>tc={007C0003-00EA-4756-A4E9-00F4004C00C6}</author>
    <author>tc={00540082-00CD-4F65-A11C-0086004D00DF}</author>
    <author>tc={00A6009C-00FD-4E22-BFCE-004500D90043}</author>
    <author>tc={00530006-00A9-467C-AD36-004400710089}</author>
    <author>tc={001600E9-0063-47E4-B5EF-0097000300E5}</author>
    <author>tc={00CE004A-00A3-46B4-9BF1-0096000200F9}</author>
    <author>tc={002A0050-00DD-4F10-8AED-00DB00430034}</author>
    <author>tc={00640062-00C7-471A-B8F2-0090003B0048}</author>
    <author>tc={00BA0037-00DF-4F5F-8035-00970088004B}</author>
    <author>tc={00A10085-00C0-43E0-9669-007F00F400C2}</author>
    <author>tc={008300A6-006F-40B3-90E6-004F00C60053}</author>
    <author>tc={00010082-009D-4B48-869D-005900CF0099}</author>
    <author>tc={009E000F-0012-41D7-8731-008700DA00CF}</author>
    <author>tc={00FC000F-008B-443F-A4BF-005C00FA00C7}</author>
    <author>tc={003A0028-000C-43A1-85B0-0035008B002A}</author>
    <author>tc={00E5002E-0044-4F62-9BD5-006F00CB0042}</author>
    <author>tc={00700047-00A1-4269-8B39-004500790082}</author>
    <author>tc={00E00051-00EC-4F96-953C-00460026001B}</author>
    <author>tc={009A0022-00C4-4D5B-A8D0-002700410007}</author>
    <author>tc={00AA004C-0021-4578-BC6F-00DC0087004C}</author>
    <author>tc={001B0018-0070-4136-86A2-0075001B000D}</author>
    <author>tc={00CE00F3-00D1-48A7-9EB2-008500760022}</author>
    <author>tc={00400049-00D7-4DA3-A5A2-00EF00B9006C}</author>
    <author>tc={00D7005D-0042-4B9A-8E7A-00F400CA0072}</author>
    <author>tc={006100DA-00EB-4911-89E2-003C003F003D}</author>
    <author>tc={00F9002F-0065-44D5-BD32-008D007C0049}</author>
    <author>tc={00F50033-00B2-4BE6-B81B-001500D300DA}</author>
    <author>tc={00F000FA-00B8-4A65-ADBA-0010002200C3}</author>
    <author>tc={005100C0-0073-4F94-AF93-009A00B200A4}</author>
    <author>tc={007F001C-00B0-4109-9ECF-0052000B008A}</author>
    <author>tc={009A0074-0018-4921-8502-003F00FE0060}</author>
    <author>tc={00B3009B-00CF-4593-BAA1-00AA00F300D2}</author>
    <author>tc={00340029-00B3-4E2F-941E-00DD00940020}</author>
    <author>tc={003F00EC-000B-471F-A480-00FA00C70004}</author>
    <author>tc={00EA0011-0058-40FE-80BB-00F000690087}</author>
    <author>tc={00B10009-00E8-4300-A8DC-009A00C800EC}</author>
    <author>tc={001F0037-0038-47EF-9C10-000F002800F3}</author>
    <author>tc={009300D7-003C-4386-908D-0000004F0063}</author>
    <author>tc={00D90001-008A-4480-9F94-007E00D5008C}</author>
    <author>tc={00E20036-00EC-46F6-BF31-008700620099}</author>
    <author>tc={00010013-0040-4F16-B90B-0085003900E3}</author>
    <author>tc={006200E2-00C1-4929-9899-003A000D006C}</author>
    <author>tc={00840007-005F-4C54-A60A-007300F00062}</author>
    <author>tc={006A0066-009F-4AD7-933E-00D4001600E0}</author>
    <author>tc={00D60063-00DD-42DB-A12E-002D00E40009}</author>
    <author>tc={007A00A5-00CF-48BE-A00A-00C700D60039}</author>
    <author>tc={0055008D-005A-4C77-B54A-00EB003E007C}</author>
    <author>tc={006D0082-00D2-4C93-938A-00D100CB0068}</author>
    <author>tc={00B40027-001D-4CD8-8BF0-001800820062}</author>
    <author>tc={00A600D7-0054-4F53-9D5A-0053003F004A}</author>
    <author>tc={00900087-001B-4AE5-A889-009700C30044}</author>
    <author>tc={00F60064-0094-4CA6-BAE0-0038000D00BB}</author>
    <author>tc={00FE00D3-00D9-4691-B438-006300E80052}</author>
    <author>tc={002D0008-00E8-4C3E-B429-004F001D00AA}</author>
    <author>tc={00F30066-00AB-44A8-8198-004400BD00FF}</author>
    <author>tc={00420025-001F-4354-B1B2-00B5005400B7}</author>
    <author>tc={00E100E2-0012-445C-8307-000A005F00C6}</author>
    <author>tc={006C00F6-0031-456C-A546-00F700990071}</author>
    <author>tc={00AF00D8-000E-47F0-BC0A-001F006A00FC}</author>
    <author>tc={008B0005-0055-473A-84CE-00CF00E900C2}</author>
    <author>tc={00C50006-0047-43D4-8CA5-006800DB00FA}</author>
    <author>tc={0081002F-00C7-4760-BE6D-007A0021000C}</author>
    <author>tc={00960065-00A3-4244-AEA1-00A100BA000C}</author>
    <author>tc={00CD0079-0026-45D0-9BE2-001600A800BF}</author>
    <author>tc={00CF0007-0058-4977-B9C4-009600A1000D}</author>
    <author>tc={00FD0088-004C-4902-BB23-00F800F9008A}</author>
    <author>tc={00B30093-002B-4A40-9DC8-001A00D500A9}</author>
    <author>tc={001C006F-00CF-4189-A85E-0002007900B5}</author>
    <author>tc={005200D9-008D-4912-8758-0032005E00BD}</author>
    <author>tc={00520031-0090-4CB7-BF63-003300FA0040}</author>
    <author>tc={005D0088-00DA-4708-9912-00EF002D00D4}</author>
    <author>tc={008B006A-00D8-4D12-9D4D-00AC00680060}</author>
    <author>tc={007100D1-00B3-49D6-BCE6-00CF00430029}</author>
    <author>tc={00DE0090-0046-408F-98ED-00BB0013006F}</author>
    <author>tc={0013001A-00E8-4AC1-BF88-00EA005800D6}</author>
    <author>tc={00F600B9-00E3-44B7-B58D-000100920080}</author>
    <author>tc={00B5008B-007C-466C-8514-00D700070062}</author>
    <author>tc={009F000D-00B2-47B1-A762-00B3008A00A1}</author>
    <author>tc={0085001D-0051-470E-A13D-004400D700A2}</author>
    <author>tc={00F00062-0065-492B-B34B-001C00D10046}</author>
    <author>tc={007000A5-0065-4BB8-8278-00A200E40066}</author>
    <author>tc={00150009-00FF-4667-A057-00C900D30044}</author>
    <author>tc={009400C6-00E5-4D59-AAB1-0076001E0014}</author>
    <author>tc={009100A3-00B6-4198-9F46-00B9004B000B}</author>
    <author>tc={00EC00D8-00EC-40FD-A55E-006E001A007A}</author>
    <author>tc={002E0028-00C1-4544-8CDA-00B100A90076}</author>
    <author>tc={00500010-009A-4462-9A28-00B1003E0045}</author>
    <author>tc={0059009A-006B-4FF2-8927-009400B30063}</author>
    <author>tc={00E7009E-00E8-4CE8-8682-00CB00210075}</author>
    <author>tc={009D009D-001A-4D7D-8F2D-00E4001700AC}</author>
    <author>tc={009A007E-00E3-40C4-A252-00F200B900EA}</author>
    <author>tc={00A800A1-009E-4A2F-B501-004600B400FF}</author>
    <author>tc={00FD0090-00BB-4AFC-B279-00BC0010007D}</author>
    <author>tc={00860000-0042-4D8C-BB85-001A00AC004D}</author>
    <author>tc={00B80015-0055-454E-A683-00DC00F900CC}</author>
    <author>tc={007100F7-00E7-4221-8424-009500D60061}</author>
    <author>tc={00590021-0009-4FBC-9A4E-008700B10035}</author>
    <author>tc={008A004E-008D-4A05-BB12-00E800680016}</author>
    <author>tc={004500CC-00F7-4098-B4AD-00E900EE004D}</author>
    <author>tc={00830087-00F8-461A-ACC6-001500050097}</author>
    <author>tc={008000E3-0015-4C70-A481-007F00C000EB}</author>
    <author>tc={004D001E-0047-4D1F-A830-004A009100CB}</author>
    <author>tc={003100DF-0005-49E9-9E3E-007E009B009E}</author>
    <author>tc={006200F6-0046-4044-B1AB-0033004F003F}</author>
    <author>tc={00B700C4-0095-43B7-8982-00C100530048}</author>
    <author>tc={00C000D3-0064-4FBB-9BF3-00CC00FA0090}</author>
    <author>tc={007A0098-00C1-4EC8-9DCC-00BD001C009B}</author>
    <author>tc={00960048-00A9-421D-97B7-008A00F800F5}</author>
    <author>tc={001000CB-00CA-42F7-B1E5-0062005000A3}</author>
    <author>tc={004A0081-008E-44D5-91BF-001B00CB00E9}</author>
    <author>tc={004000DE-00F4-4251-BD53-002800F100C7}</author>
    <author>tc={0025004B-00CB-4BF0-9956-00B400300018}</author>
    <author>tc={007800B1-003F-4BC4-9471-009600CD0035}</author>
    <author>tc={00B6000A-003B-4A3B-BF9A-00DE001E00B3}</author>
    <author>tc={00E000A9-00F7-429B-B38E-00B600760002}</author>
    <author>tc={003200CA-00DF-42B6-8C83-00C900F40079}</author>
    <author>tc={00EF001A-0035-4CC9-A350-005E00650085}</author>
    <author>tc={00AD0041-0025-43F9-B635-007F00DA0025}</author>
    <author>tc={006C00C5-0050-4DB0-86A1-000000650083}</author>
    <author>tc={0005000C-007F-4C08-9553-009800F000DE}</author>
    <author>tc={00030090-0063-44AC-8FFB-00B600A200A6}</author>
    <author>tc={00E0008D-004A-40C9-B041-00BA0082001F}</author>
    <author>tc={002D0016-00DB-4818-8979-009600E80023}</author>
    <author>tc={00280006-003E-4A10-A8ED-001000F80002}</author>
    <author>tc={00210039-008A-42B4-8790-002300AE0057}</author>
    <author>tc={00B10039-002A-4205-9BD8-00C900F300DB}</author>
    <author>tc={00D700AC-0088-4708-AC3F-00F0004E008B}</author>
    <author>tc={00B500D7-0064-4FE0-BC4B-005D00880091}</author>
    <author>tc={001B0066-0090-4C68-BA9B-0097006600AC}</author>
    <author>tc={00CF003A-0026-4AA0-BE07-000D00150049}</author>
    <author>tc={00970004-0037-4412-94F3-00A1003400CF}</author>
    <author>tc={00EF0098-00BA-4232-841E-00140065002F}</author>
    <author>tc={000C0089-005E-4FC9-8DCF-001C00AD0000}</author>
    <author>tc={008D00F6-002E-4308-B721-000300C300F7}</author>
    <author>tc={00C600AF-00D2-41D6-9CBC-00F1006E00D9}</author>
    <author>tc={00A0003C-00C8-4075-9F6F-006400A10085}</author>
    <author>tc={0027001E-00B9-40A8-9C0A-001A0021001C}</author>
    <author>tc={00560069-0036-4C54-9077-002D003900C2}</author>
    <author>tc={00860021-00D8-4A26-B13F-003F001D00C0}</author>
    <author>tc={00CC0042-0021-4BC4-A5DF-005E00880099}</author>
    <author>tc={00810082-00D7-40EF-B712-00CB00CA0025}</author>
    <author>tc={00110064-00D4-49A6-99A5-000B00A7007F}</author>
    <author>tc={00F90081-004E-47CB-A281-003F00A20099}</author>
    <author>tc={00DA00C8-00FF-450B-8957-0065003900EE}</author>
    <author>tc={0083000F-0029-4764-9EC3-007200300083}</author>
    <author>tc={004E00E2-0079-4E85-A2B4-005000A3008D}</author>
    <author>tc={00A1009A-00D2-4539-AF1A-006200E80079}</author>
    <author>tc={00730075-0027-403F-9A06-00D100FD0068}</author>
    <author>tc={00DF0067-0094-4AAB-A517-003D00C600B7}</author>
    <author>tc={006D0001-00C3-4EE9-9847-00C700D500E3}</author>
    <author>tc={00610075-00D2-4804-A9F8-000700840000}</author>
    <author>tc={00CB00D7-0016-4532-9F34-00F4006E00E2}</author>
    <author>tc={0038000B-000A-4312-A423-0083005000BA}</author>
    <author>tc={004A0054-0021-4D06-AAD1-002500F20002}</author>
    <author>tc={00200079-0035-4DF8-B75E-001E00BC0044}</author>
    <author>tc={00030033-00BB-4BD4-91AB-008A00F00028}</author>
    <author>tc={00730031-00E4-4198-BD4D-00D900EC0086}</author>
    <author>tc={002C00B0-00EE-41B1-AB89-000800CC008F}</author>
    <author>tc={00650002-0022-4786-916C-00DA00DC004E}</author>
    <author>tc={00220081-0031-4824-933C-004300A40053}</author>
    <author>tc={002E00C2-0054-4624-9665-0051003A00F0}</author>
    <author>tc={00C900EF-002D-4E8D-AE1D-00B5004B00DA}</author>
    <author>tc={009200F9-00BC-4FF8-899C-00E800790018}</author>
    <author>tc={00640046-00A4-4E9D-89FD-008C00E7000F}</author>
    <author>tc={0068004D-0093-41E4-B095-00B60041007B}</author>
    <author>tc={005400EE-0083-469D-8E40-00B3009A006D}</author>
    <author>tc={00FC003C-00C6-4B3E-BC18-0091003D0083}</author>
    <author>tc={00020044-003F-4211-97F9-00F7005700D4}</author>
    <author>tc={00EE008F-0012-4B9F-AA26-009D008700D4}</author>
    <author>tc={00350056-0083-4B8C-A20D-0085002F0053}</author>
    <author>tc={00120054-00C7-490D-A204-001E000B00C0}</author>
    <author>tc={002200BD-0048-46B0-B9DD-002B008E00B4}</author>
    <author>tc={004C0072-0070-496E-BA76-008A00C600ED}</author>
    <author>tc={00690001-0013-4524-8810-0008006B005A}</author>
    <author>tc={00BF00CF-00B8-4B85-8725-006400BE00B0}</author>
    <author>tc={004400C3-003B-4464-8F5E-0050003F0022}</author>
    <author>tc={002D0007-0009-4F94-BEBD-00D1003A0066}</author>
    <author>tc={0008007E-0035-48B9-850B-00D000BB00A0}</author>
    <author>tc={00FF00AC-0066-417B-BBDC-007D006F00C9}</author>
    <author>tc={00DC005C-001D-4B7B-8BA1-007500BC0045}</author>
    <author>tc={0047003D-0022-497F-AA4A-003A005F00A8}</author>
    <author>tc={00070003-00D1-4593-8C4D-0026002F0096}</author>
    <author>tc={00CC00C0-008A-41E4-9BBB-000000020074}</author>
    <author>tc={00B800D2-00D9-47DC-99A4-0010004700FE}</author>
    <author>tc={007D00ED-0019-4EB1-A548-0047007B00F3}</author>
    <author>tc={001700D5-0057-44EE-8432-007600AC0068}</author>
    <author>tc={001200AA-0063-495B-BF22-006F003800D1}</author>
    <author>tc={00FA00F3-009C-41C9-90C4-002C000600AF}</author>
    <author>tc={32CCD3D7-36FC-897B-88D6-F21E7CAF38E4}</author>
    <author>tc={FA6BE17F-2E5B-3293-F7E5-52FD8D814EFA}</author>
    <author>tc={A8F6FD67-9E2A-F50D-0490-69BD151563CB}</author>
    <author>tc={434AAAE8-0829-5E06-DB76-742817E4E8DB}</author>
    <author>tc={6726F8B0-D28E-4499-6499-0F889DE351AC}</author>
    <author>tc={E6F63FB7-A40B-113A-B90D-FB7BCD175C60}</author>
    <author>tc={0DAE0F3A-8398-64D0-F8DA-DCA89A8C2BCF}</author>
    <author>tc={CF35D160-7405-21FF-C452-F2D9FFD95913}</author>
    <author>tc={29110F41-03CB-D338-25A4-1DCC2755D74A}</author>
    <author>tc={0FCC5C0D-31C0-CCA0-ACFD-590B59AD1331}</author>
    <author>tc={B1E9CDE4-441E-00F5-75E2-5390B40A5542}</author>
    <author>tc={CDC17CB6-CFBF-86C3-CDEB-49BC03F0C821}</author>
    <author>tc={C2931CEF-31D2-B37F-BBC8-293714F03056}</author>
    <author>tc={F8F1B7F3-2A28-801D-0055-13787AD2BEF2}</author>
    <author>tc={783FEB90-AE32-640B-027D-6F934B43628F}</author>
    <author>tc={237C6E38-5E4D-56BA-F56D-EF43C9CA9A4F}</author>
    <author>tc={ACE7A74D-C02F-3F11-49A3-BBA1FABE3A31}</author>
    <author>tc={17306F17-6CE8-A813-40B0-DDFA088B3106}</author>
    <author>tc={268CCDB7-A210-4ED7-9494-1DA8AC5042BC}</author>
    <author>tc={F25E735F-C967-49AC-B3F5-6B077480B6F1}</author>
    <author>tc={E6CA4BED-0EFF-2B6F-A04C-F07C36FE21AE}</author>
    <author>tc={119ADB6F-695D-BC91-B0BC-5C36CACDB241}</author>
    <author>tc={AE44DC80-FA04-F448-7409-BD7A12C036DE}</author>
    <author>tc={7AF184F0-6D69-6033-BFBF-DD92D3A24DE3}</author>
    <author>tc={211D7E96-B58F-E3AE-6D92-517142D2D49D}</author>
    <author>tc={7B7A722F-CED6-53FC-1130-B0BCE457C936}</author>
    <author>tc={491533EC-7F23-5DD9-03E0-69AF5760D3EC}</author>
    <author>tc={1CDE5D17-C269-AE53-C960-D88F95EB10BF}</author>
    <author>tc={71E4AE16-B24D-DD71-68DA-C61F29149F13}</author>
    <author>tc={33DECB03-61C0-311F-5DBA-421F82C29F85}</author>
    <author>tc={D2A5A1C8-3C7C-5A28-E5FB-AAC502A2512B}</author>
    <author>tc={BE72F8BA-3381-A8F9-7D8A-76C662F50B68}</author>
    <author>tc={46C86177-1B79-C0D2-6035-A6E9622C3826}</author>
    <author>tc={7E0E9718-347B-613A-6213-3B775E6CADC4}</author>
    <author>tc={38B38C6D-A0CA-21CA-B8BA-17CBCEB7C16F}</author>
    <author>tc={89894C10-41F3-8FF8-FE2E-962BD96DDDE4}</author>
    <author>tc={AB128E51-E90B-F512-CBA1-44C2B18E7563}</author>
    <author>tc={2F256A8D-1474-F070-0795-2C3DAA3171EA}</author>
    <author>tc={89407407-6CD4-1D32-C380-B2008E1B7683}</author>
    <author>tc={2CC84E8C-0A39-A19A-B7C2-E9277A6489AB}</author>
    <author>tc={759CF54D-41E9-DC29-D69A-8E0557D2EC45}</author>
    <author>tc={15B09434-2CE0-F13E-7496-F51E512681E2}</author>
    <author>tc={16426D3D-7B1F-1B37-4CDC-B14F2B6B6B4A}</author>
    <author>tc={60EBDFF9-FF28-93C2-07B9-BDB306899556}</author>
    <author>tc={A5E791B4-20B1-2161-6683-054A1DA41A8D}</author>
    <author>tc={DA2EE6C5-CCDE-858F-728F-E943A75C0C74}</author>
    <author>tc={4D420969-E3DD-D7AE-CFFB-80AE82E1BC5F}</author>
    <author>tc={2F657E7A-B158-0AE8-23D6-92906DD89DEB}</author>
    <author>tc={4C318039-C632-82ED-2579-920BD0D65834}</author>
    <author>tc={6BC4B591-FC40-ECAA-EE3B-B162FE8BC6BD}</author>
    <author>tc={AB0B8149-5396-52DD-84D5-A0E566D705B8}</author>
    <author>tc={D633D746-3B69-6ABE-14F2-A901D2AE5ED9}</author>
    <author>tc={5B442338-4FAC-E5DC-643F-D2F27E96837E}</author>
    <author>tc={CC1C86D1-F8CE-B6DB-D851-ABA9BF1C04D1}</author>
    <author>tc={159CEB6F-CE48-8165-E36E-37E48514CC05}</author>
    <author>tc={59EAC578-32CC-3DF4-9B70-5344DD01ADD3}</author>
    <author>tc={50D712AB-311C-E815-01D2-6420403587D5}</author>
    <author>tc={71FD67F6-8F0D-55D1-412A-78ADF85158D2}</author>
    <author>tc={9E5D262C-D2F2-CC19-A364-184CA1931ABA}</author>
    <author>tc={BE78448F-5A3A-D778-59A1-4A4D55392658}</author>
    <author>tc={F280B1D1-938B-EAFD-07EF-DFE78B9FCEF4}</author>
    <author>tc={4716A319-254C-574D-30EC-DABB04B8A505}</author>
    <author>tc={BE91459D-D3CE-E080-7733-980CE19CF248}</author>
    <author>tc={ABF0A4A7-247F-8DB5-0483-BE3CE719A935}</author>
    <author>tc={6CC6C890-0914-6B04-D893-87E09BE155E4}</author>
    <author>tc={4116573A-8679-086C-1364-CD2596F895D0}</author>
    <author>tc={E08321FB-76C3-B3BF-CD9D-B6F41224D846}</author>
    <author>tc={FAF363F7-C251-F115-B05F-BA267F495289}</author>
    <author>tc={DFCC97D7-DEA0-6D7A-98F5-0089A1EE4195}</author>
    <author>tc={4A0AA8C6-D83D-C776-7AC8-711AE9D6138E}</author>
    <author>tc={7BAC9D2C-6055-D3EA-854B-827B3233C4C0}</author>
    <author>tc={14325AF7-F4DF-F130-84E6-0C6C217508A9}</author>
    <author>tc={CD1F7E7D-3CA5-3A1D-B663-BE9387F9BAE5}</author>
    <author>tc={C946A0AA-4601-A5E5-429B-215D07A6FE20}</author>
    <author>tc={867F3992-D473-CA36-A3A9-74D8B58972A2}</author>
    <author>tc={6F7D4266-A50C-13CD-8C60-02209A57D1D2}</author>
    <author>tc={2F2AA26C-E8FF-52FD-0AC0-188AFAA3DD6E}</author>
    <author>tc={B87555A5-BADD-9246-35DB-C7F067FD901D}</author>
    <author>tc={F47C0011-7EA9-1A3E-E37F-F37DE3CADE27}</author>
    <author>tc={397D3BBC-71EA-01BA-DB16-ED0578EFB220}</author>
    <author>tc={39366CDD-7D7B-E6A8-9E40-B158EEE7B328}</author>
    <author>tc={9FC534C0-B1C0-9C88-6607-45C6ACDDC5E1}</author>
    <author>tc={C4544419-97DA-8983-FC09-742E5E3ADB62}</author>
    <author>tc={F83A8563-B7E3-E776-7CC0-CA43EF1273E0}</author>
    <author>tc={2353DEB1-847F-D3BF-2666-F287AFF8408D}</author>
    <author>tc={18900D8E-0B10-8647-187E-3AAD08C1F136}</author>
    <author>tc={97E9ED07-31C8-547D-6D1C-4DDC6E9289EE}</author>
    <author>tc={F04B0BA6-1F42-B9F6-7D19-EF5CCB55D363}</author>
    <author>tc={5272CA05-B90F-B240-C49C-E5498D18E6A0}</author>
    <author>tc={04A6411A-0970-280F-E3CC-A4EF0A06ADF4}</author>
    <author>tc={5236CCB7-1FFA-338D-2783-1AC3085383FE}</author>
    <author>tc={E1A1348C-3C6D-DC26-F437-472F6A0E3BF1}</author>
    <author>tc={3FC60194-56BB-E323-3010-8F69AD5E3FEF}</author>
    <author>tc={0F616612-6BD5-6598-28E3-743F6A55421C}</author>
    <author>tc={490D16E3-A005-95EA-2145-A8D9D378CD29}</author>
    <author>tc={CD6ACF61-9064-3218-8D3A-1832BFFD4B63}</author>
    <author>tc={F6977E58-4D6F-8BEF-E6A9-FA99A8E2754B}</author>
    <author>tc={D7E9FB05-E50D-0804-5A7D-95EC679A3069}</author>
    <author>tc={8A7DF632-84A0-F0D5-D6C7-067F8DB86BE2}</author>
    <author>tc={95E54986-A7A1-8950-E924-AE63437662E3}</author>
    <author>tc={EE1873C1-D45F-2BAA-2DCE-1442930F6761}</author>
    <author>tc={63FC4AF9-8D31-E270-2C88-A9E75A8F03CF}</author>
    <author>tc={094B05C8-7EA6-AC57-29E8-971A0AB98CA5}</author>
    <author>tc={CAC8E006-9BA5-F950-B2E5-B82B1F8905F8}</author>
    <author>tc={782B3E05-E0E1-C8E8-2AF4-3F6630D9C417}</author>
    <author>tc={5C10D587-17D9-670D-A0A8-F3B7FC9DFAB7}</author>
    <author>tc={C4294820-0171-071C-CE8E-EF6E36E6E788}</author>
    <author>tc={0F422D72-7DB4-3C0E-0969-E72F3F25E104}</author>
    <author>tc={F015F6F4-C92D-D452-1325-2CFC82CDA7A2}</author>
    <author>tc={625BB27C-B070-E4EE-E5E6-C55775C642E4}</author>
    <author>tc={AD6A055E-6F5D-8971-1BC0-FEA97E3BA0F9}</author>
    <author>tc={16FC5804-0584-0518-0FA3-2F4B3017F743}</author>
    <author>tc={C5DD499A-6A10-BF05-118A-07D07BCEA0E1}</author>
    <author>tc={325470C0-5353-DC75-C1BA-A68704A1980E}</author>
    <author>tc={FDED5389-11F0-F2CD-087C-0F3C5AB5E6A2}</author>
    <author>tc={02FFA510-92A9-D140-A04D-F726DD374DE6}</author>
    <author>tc={DC2913F9-7F39-C78A-30B2-4D454AB7731C}</author>
    <author>tc={906B4089-DA7C-BF0A-8AFF-7625E06C12BA}</author>
    <author>tc={38EF1D36-D88F-6ECE-B081-30E221A8C460}</author>
    <author>tc={E187EC2A-A17F-B8CE-BA7A-7927BD973436}</author>
    <author>tc={65B89B33-FD47-52D6-B16D-D3C2FF19F043}</author>
    <author>tc={69174588-2228-DCC9-1BA7-38249567FF5C}</author>
    <author>tc={C8189D7B-9E15-2A89-E781-4499D7BB957D}</author>
    <author>tc={E0D35EC2-5F72-322C-2E72-1F2F1D44813C}</author>
    <author>tc={52B8C15C-7884-42BF-EACD-293EA731895E}</author>
    <author>tc={89EB73EF-A535-B92A-DCAE-F503B019D5DD}</author>
    <author>tc={C6537794-B133-0592-0814-3EBE57B237F7}</author>
    <author>tc={9D081901-ECF8-28E7-08CC-FB742EDFB74C}</author>
    <author>tc={2E613AB9-00B7-147A-652D-3E696B948E63}</author>
    <author>tc={30B555CB-AA38-7C48-3063-E72F89E03F7A}</author>
    <author>tc={CF06B822-8730-D076-5B56-EC5C3A62D34D}</author>
    <author>tc={BD633719-3155-7D67-EB97-C3C86A9E3D5E}</author>
    <author>tc={DCC9D04D-B80A-BF3C-C6F4-21C2684241F7}</author>
    <author>tc={9FD05E3C-7798-FD60-AFAA-A06F6B82616B}</author>
    <author>tc={5872C841-98AC-94AE-8335-1CAAAA4B57C9}</author>
    <author>tc={F997C53C-AB7E-04CF-FB5D-807594B3AC21}</author>
    <author>tc={17BA3AA4-A6BC-62A1-11B6-3E11D36CA0C3}</author>
    <author>tc={D0570DAC-30EE-4409-B892-8B8460187533}</author>
    <author>tc={4402ECBF-CA0D-B077-65C6-2CC760BEEDF5}</author>
    <author>tc={3A46C04A-AA36-08FF-886E-E0B1C055BDC7}</author>
    <author>tc={DFDDF0F0-0959-2C79-4E1C-05FCE51AFAEE}</author>
    <author>tc={B50723F4-616A-A2E6-8C2D-DBBE65C08782}</author>
    <author>tc={B6B998F4-08DA-0367-94E1-7D3680BCE5EE}</author>
    <author>tc={95879C84-6254-E439-8782-C39AC751E901}</author>
    <author>tc={87E5799E-4B56-6B2F-CE6C-D55ADDEB43A8}</author>
    <author>tc={01DC45D7-AB27-59FE-D549-33ECA35BBBEA}</author>
    <author>tc={57E9ADB9-D0CB-8A14-40FD-118A9739B082}</author>
    <author>tc={FB0B533C-A068-03EE-8626-0CA2D12E520A}</author>
    <author>tc={AC7B7815-A289-4ACE-ABD6-F77708BB9598}</author>
    <author>tc={1A41C5AC-DB69-8862-91FE-48208AE02A08}</author>
    <author>tc={A2648746-6827-2439-ED06-3052F62FB256}</author>
    <author>tc={573541E0-DC12-4EFF-05F5-57813A7194BA}</author>
    <author>tc={DE736EBB-9764-99C7-5EDC-8E4D1E7E02CF}</author>
    <author>tc={CCCDDB02-E516-09AA-75B4-EEDFA018369D}</author>
    <author>tc={4CC6D412-0A40-DDC7-32DD-CE119809B468}</author>
    <author>tc={6F955BFC-70B4-9669-472F-B8CB7239148B}</author>
    <author>tc={713A1F60-DD4B-79A2-356F-FFD71D4A3BC9}</author>
    <author>tc={B144D308-49D6-7097-ED0A-41E99AD8A8AF}</author>
    <author>tc={D9F0D136-6504-F6FF-DD66-8A8297F5DD56}</author>
    <author>tc={88A00B28-FDDC-4FDF-EB22-B2694C7EDC25}</author>
    <author>tc={9D8D65C6-B422-1115-ADD5-E0AB5FD78B29}</author>
    <author>tc={DD3D3A01-B96D-9183-E43B-FD0E47EF7075}</author>
    <author>tc={3B16DE14-4588-361E-7F6E-370EA44ACB04}</author>
    <author>tc={7E4B9B8B-4402-3C4F-660A-2EC26D7B7799}</author>
    <author>tc={5C748111-4700-7A1F-BA62-21EA7C1F0D61}</author>
    <author>tc={66BF3DC0-D9E5-C0B2-1B2E-020704DA39D1}</author>
    <author>tc={37EDA24C-6104-338A-0EED-DC9B3E59DA25}</author>
    <author>tc={DC3B2FB1-612D-450B-2281-878CBEB0206D}</author>
    <author>tc={D03A50A8-DFE5-57C3-7A05-E46839FE540B}</author>
    <author>tc={29E5D44E-4C51-ED41-EAD9-C326D78876D3}</author>
    <author>tc={69864DA8-2C9B-840D-EFDC-95E55F4DAB0D}</author>
    <author>tc={065386E6-9E75-3A8A-E1A4-791116788224}</author>
    <author>tc={70DD7270-6031-56C5-D324-59C73E930CCC}</author>
    <author>tc={C69E9F36-D2F7-1DF4-AA2D-F9C72CEFE570}</author>
    <author>tc={8D04A033-D9CA-88AC-B5CD-CCA2002200D2}</author>
    <author>tc={36132694-EA90-AA71-6043-9A3C9705CB7E}</author>
    <author>tc={939557C4-3AE0-BF00-C40D-1262B3E9264A}</author>
    <author>tc={2D320024-57E7-B685-F330-7A0994CBC337}</author>
    <author>tc={9C0C0E09-5B9D-CFD3-A6D0-AB9FE2C37D7E}</author>
    <author>tc={A40D022E-B101-878E-CB40-F31B1332CF1A}</author>
    <author>tc={4AA97EEE-2186-6E2E-6F88-559489AB2485}</author>
    <author>tc={9E8CDCDB-A59D-23FC-BE67-94A70B9B77A4}</author>
    <author>tc={CCEABABB-A6D2-3EFC-CDB7-F1AC0C85C82D}</author>
    <author>tc={374418FB-2E49-F4E1-8F5C-28A52427F234}</author>
    <author>tc={BA10B3C5-A6FA-B5B5-D47A-4302DACEC036}</author>
    <author>tc={10EA9D74-53E7-596F-D8A8-B7E4193E514B}</author>
    <author>tc={AD336432-57A5-DECD-18D1-261D310EC4DB}</author>
    <author>tc={E2AFFD73-7A46-5BB6-833C-0D4D55941114}</author>
    <author>tc={00550FB0-5BBC-A10B-ACA4-EF3824A0D1A0}</author>
    <author>tc={12ED1382-966D-341F-009E-09C845EB09E5}</author>
    <author>tc={33B4D60B-6521-EA64-6FBC-E18A2DAC3182}</author>
    <author>tc={8627C2CA-541F-6BA2-97F2-E5258149FB2A}</author>
    <author>tc={4DB8AA0C-D941-7CB9-4E73-8C7C10E17588}</author>
    <author>tc={7E92E3D4-F099-DD2D-DBE9-B4A3923E7780}</author>
    <author>tc={9CFCEBDF-429D-6F81-1C7A-2290E2674108}</author>
    <author>tc={83D63B24-F115-FE70-2361-628E2AF45B8B}</author>
    <author>tc={CD46E6AD-60FF-CE81-7182-721763ABA658}</author>
    <author>tc={CFE04AF2-9E31-1514-207A-C7683DC5C982}</author>
    <author>tc={73F5BB8A-0BD0-AA02-DB62-7B8CBE4023FF}</author>
    <author>tc={23ADBD32-D661-3DED-2CDA-46E246C8A31D}</author>
    <author>tc={4A7C8DF7-87E3-E0E0-14E6-1DA608060E20}</author>
    <author>tc={A47F1410-000D-FAA6-D39E-05C33911DF59}</author>
    <author>tc={9B79AA9F-20DB-9F41-29FA-950CF3FCD1C1}</author>
    <author>tc={522C9798-8354-4A42-4084-3595E9D0F039}</author>
    <author>tc={86DB3DD7-573B-96EA-4104-1CA7511B9F97}</author>
    <author>tc={1A3E4C79-7E0B-CE2F-D669-BACB0E6DD60D}</author>
    <author>tc={4E4094BE-FF15-3D3C-5CED-78A5D0A9C2BA}</author>
    <author>tc={79DD291B-E6B4-76C2-7341-74B7E4984874}</author>
    <author>tc={6E4DC76C-1491-A2D8-C226-F120632F294A}</author>
    <author>tc={D44FD953-B2B2-24E8-AEAB-023FD7A91732}</author>
    <author>tc={D675E746-AADB-6211-8CC6-BC8540874757}</author>
    <author>tc={1290C39A-E556-B98B-168A-FF92E354A57D}</author>
    <author>tc={700D84C8-FAF8-D33A-BAAC-69FA9D046DB2}</author>
    <author>tc={2F042DE1-5D95-C3D0-FE56-FED6F33BD68C}</author>
    <author>tc={AF83B411-A831-A3B1-451B-DB08F809CA9D}</author>
    <author>tc={17F29601-7730-63C9-0BD2-F58593A82722}</author>
    <author>tc={E5047720-15CC-6D15-1615-889667988FCE}</author>
    <author>tc={2CB4CE5C-D33C-4647-BAA2-2226B0E2E495}</author>
    <author>tc={4169F504-9565-A479-5D2F-FE0ACE41C127}</author>
    <author>tc={BE11A902-14CA-6015-1D24-6B0D4E8DA036}</author>
    <author>tc={A7DD409F-3B1F-BD71-308D-06B62D622676}</author>
    <author>tc={C3AA7113-28D8-66B1-A4F6-B6DA2A52BC0D}</author>
    <author>tc={A7A6D9E3-3FF3-2CB1-7854-DD13B5963946}</author>
    <author>tc={C4F04B71-060B-5ACB-A4D6-16FACE8AD042}</author>
    <author>tc={7560689E-CA84-2EA1-40F7-CC1020630096}</author>
    <author>tc={CB1BD174-70CA-A98F-ADD9-0ACD32654F6E}</author>
    <author>tc={45B683B7-21D6-FAD5-97A8-94E415750233}</author>
    <author>tc={E220BD39-DDE3-0F34-D238-6800C8A38D14}</author>
    <author>tc={FA9317A9-7F88-1EB0-303A-3D75514A3DBD}</author>
    <author>tc={B2617D44-840F-BF42-0605-0DCC097DEC34}</author>
    <author>tc={09EEFF70-D652-70B1-7E0C-FF75F07088B5}</author>
    <author>tc={E8CB54D4-563A-C547-6632-5362361B4673}</author>
    <author>tc={7B7BF2A9-A472-0ADF-747B-813C47D6234B}</author>
    <author>tc={1D93586D-2CBB-0260-2343-E40AC9F40FA3}</author>
    <author>tc={876111F1-34FB-DE3F-389D-106BF985441A}</author>
    <author>tc={B6800AB4-6AD9-F3E0-BD91-B3CB4965BC27}</author>
    <author>tc={52465FA1-744F-BB1E-0FCD-B57B82220041}</author>
    <author>tc={C5E25694-312C-66A5-256D-EDECF89D57AA}</author>
    <author>tc={B7AE018A-5D45-9D0A-B627-3213583AA4B2}</author>
    <author>tc={FF143328-27B0-A304-5350-CE916120F502}</author>
    <author>tc={504525EB-7911-94E6-E2AC-41A77EC32221}</author>
    <author>tc={E76BA142-3BD6-6203-951D-7ED16E5B655C}</author>
    <author>tc={A615C47E-B513-70B4-76A4-EB3EBCA40A04}</author>
    <author>tc={F57CED88-5629-152F-3DA2-59121A174ABC}</author>
    <author>tc={02C6D1EE-CEB3-798D-0912-25B8B9CFCC21}</author>
    <author>tc={5FC9EBB1-A0BB-35BB-642E-7D3FDCB978F6}</author>
    <author>tc={929AE5C3-CE61-166D-53CC-B1793FBDB2D0}</author>
    <author>tc={27FA5BA0-F852-8E5C-CF60-5FCF9CC600D8}</author>
    <author>tc={6164840F-D611-5A07-102E-FADBE2E528D4}</author>
    <author>tc={E92210B2-906A-B32A-5EB9-A10F89461464}</author>
    <author>tc={646FA0D8-4527-B0CC-4D85-301BFC4B2C6C}</author>
    <author>tc={67221A2A-2D6F-1804-AFDD-03A1E11D6A96}</author>
    <author>tc={8D551E4C-9FC8-2A38-FFB6-E6526F05A864}</author>
    <author>tc={484D2AB8-6FCC-AA22-90E8-FB071B16CC14}</author>
    <author>tc={B423A7E1-FB16-9A13-CDDA-3F75BD31AA94}</author>
    <author>tc={AD50018F-BFAD-8297-CBDF-D5706CB3B94A}</author>
    <author>tc={186A77EB-51B9-94CA-26C0-BDDF4B8C4B35}</author>
    <author>tc={8E57FF6A-E340-BABB-07FA-001886BB6B0A}</author>
    <author>tc={EB71419C-743B-6E98-C5CC-A3E015B4712B}</author>
    <author>tc={6F512592-0759-F6CD-00B5-12AB6BB5094E}</author>
    <author>tc={9983E4E7-C7E3-0240-F90A-07519CBA26A9}</author>
    <author>tc={55B42844-4463-484C-34A1-6E3C9F802EF9}</author>
    <author>tc={8748752E-6C19-D24B-8D4A-55D122C5A3C5}</author>
    <author>tc={662F2BDC-6F16-3C5D-87FF-E8EAB1C774CD}</author>
    <author>tc={6028CF21-C551-229F-6E65-689B3B6BE7DA}</author>
    <author>tc={4536129B-F4BF-0A5F-B9E2-93F93E29AAED}</author>
    <author>tc={E561CB18-21B4-36B6-0474-3526B3942298}</author>
    <author>tc={00E693E2-C45C-9BC3-EE48-A7CB65D6994B}</author>
    <author>tc={921FC6D2-2FC9-2238-B2D8-64DC91E2918E}</author>
    <author>tc={844054AF-906C-0D29-F847-0D4731D04A89}</author>
    <author>tc={D89458AD-497F-C80D-83E6-E2F9C501CE7F}</author>
    <author>tc={3306C983-FE2A-4002-C90D-A8592214D98B}</author>
    <author>tc={987068A2-A628-F6F1-3F0A-EF6700CB4A3E}</author>
    <author>tc={5A57D5F0-2433-2859-966B-4DF017F99E98}</author>
    <author>tc={4FC31E73-B305-2404-90DC-C1212DE2CF59}</author>
    <author>tc={57EE937E-D5F9-C275-04CC-F2DC0D706070}</author>
    <author>tc={1501BBAE-8339-AE49-AF33-D8DCFA12A258}</author>
    <author>tc={3CF0B0A1-653C-CF69-AD99-F73200A0DDA0}</author>
    <author>tc={078873B2-A05D-FDC7-42DB-55BC7DBB7D8C}</author>
    <author>tc={3298B9B5-12E9-E027-DA59-4495EE7FA9FB}</author>
    <author>tc={D13AED89-4A16-E442-6092-65E1CAFD0434}</author>
    <author>tc={410B2DEB-B308-4DCD-41BE-60290A79BE60}</author>
    <author>tc={280E87AC-3E29-59F6-7D7B-96EF5BE04404}</author>
    <author>tc={7A87B131-C40F-45B5-2212-2BFE4250619D}</author>
    <author>tc={DF40BC50-8B58-B734-440A-BFC52713C9CA}</author>
    <author>tc={3B10E193-0A7D-5EC1-D916-8D45343F4792}</author>
    <author>tc={B7471F57-DBD2-8FB4-F241-116EBDE1FA53}</author>
    <author>tc={AFE40435-7D61-22F1-5851-92C55A6EFA9B}</author>
    <author>tc={00680041-00B4-4766-B0CE-003F009400DB}</author>
    <author>tc={0036001D-00BF-41E0-B99D-00EA00C30031}</author>
    <author>tc={005B0014-007F-4719-B22B-00470071006A}</author>
    <author>tc={00B5000B-003C-49DB-96BD-004E00C30042}</author>
    <author>tc={0060006F-00C3-4CE4-88FC-007B00710065}</author>
    <author>tc={00B4009C-00BF-4679-B121-00DA00990020}</author>
    <author>tc={00250020-00A2-415B-B213-007E008D0084}</author>
    <author>tc={00360089-000C-454E-A35F-00D500D20056}</author>
    <author>tc={00110056-0018-4B77-BAF9-00EE00EB0052}</author>
    <author>tc={00750032-00CC-4084-83E6-004300090089}</author>
    <author>tc={004A00CA-00C9-4E0E-8C13-0026000900B4}</author>
    <author>tc={00EA00A0-009F-441D-AF93-000900590001}</author>
    <author>tc={0018007F-002F-43A1-A3DD-006E00B5003B}</author>
    <author>tc={001C009D-0039-4039-9BA2-009400EE0000}</author>
    <author>tc={00D30078-0055-4976-9031-004C00A60006}</author>
    <author>tc={00CB00C0-00EB-4C78-9371-001300360095}</author>
    <author>tc={0003005F-0088-4649-91AF-0073008700C0}</author>
    <author>tc={00360008-009D-43B1-ADD0-0075008B0053}</author>
    <author>tc={00C00014-00C2-4FDE-B0F4-007F00220085}</author>
    <author>tc={00240000-00AA-4709-B432-00D200B50006}</author>
    <author>tc={00160096-005B-43F0-B0D8-004100C100CB}</author>
    <author>tc={006D0088-001F-49C8-9ADA-006000F800E2}</author>
    <author>tc={005B0072-00BB-4EAA-B2EC-00EA00C00028}</author>
    <author>tc={00670072-0032-47CF-8BC6-0050000E00E7}</author>
    <author>tc={009A0031-006B-4995-A7DD-001700D900A5}</author>
    <author>tc={0060000C-00AA-4E14-8841-009700D400F5}</author>
    <author>tc={0023006A-0020-42EE-96E9-008C00C7009A}</author>
    <author>tc={00A0003A-001F-4C86-AE24-0092001100F3}</author>
    <author>tc={006E0094-0026-4861-A334-006D00FF0037}</author>
    <author>tc={00C50059-00BA-4C05-8FBD-007400B20085}</author>
    <author>tc={004F00F9-00FB-4662-90D5-001200960037}</author>
    <author>tc={00D8005B-00D6-4F8B-9165-007000E000A4}</author>
    <author>tc={00D70043-00BC-41B7-9845-00FA00600019}</author>
    <author>tc={00DD0002-0013-4D09-8501-000800FE006F}</author>
    <author>tc={002E0035-0066-49C2-9C24-00CB008A0032}</author>
    <author>tc={00060020-00ED-454C-872A-00C500400044}</author>
    <author>tc={006300D4-00DF-4087-A614-003D00A00044}</author>
    <author>tc={00B100F1-0020-44B8-8788-003400320063}</author>
    <author>tc={00390052-0013-41DC-B7E7-007C000A00B9}</author>
    <author>tc={002B0050-004B-4E17-A586-00B100C1002B}</author>
    <author>tc={002A0050-0003-4939-9B4F-007700720028}</author>
    <author>tc={0007009D-0013-4351-9398-002800E1005F}</author>
    <author>tc={0028002C-0059-45A5-A1E0-003A005600A7}</author>
    <author>tc={00480017-00BA-4034-8DD3-00D9003E00A3}</author>
    <author>tc={00AD00C9-0018-4FF3-98F0-0039006000AD}</author>
    <author>tc={008F008B-00C7-4C98-B20D-004600CF0083}</author>
    <author>tc={00A7001E-004F-4CDD-9480-003E00EC0014}</author>
    <author>tc={00B1001C-007C-4F13-BD0D-0013002A00F7}</author>
    <author>tc={0039002D-006A-4DD2-8FBA-006E0012003F}</author>
    <author>tc={00E10019-0098-4CD5-9B17-002300D9004F}</author>
    <author>tc={008600E5-00BE-4596-9E1A-00B2009C00AB}</author>
    <author>tc={00950075-00FC-4335-8888-00F3009000EF}</author>
    <author>tc={00D7002F-00AB-451F-95ED-000800BB0029}</author>
    <author>tc={00160015-008C-423F-9F71-0069001100B8}</author>
    <author>tc={00D500B4-006E-4601-A717-001500BC0084}</author>
    <author>tc={0089002E-006F-416C-A46B-006200390061}</author>
    <author>tc={0043002F-008B-4437-A334-0024001800D7}</author>
    <author>tc={005E00BF-004D-4B81-95BF-008B0053001E}</author>
    <author>tc={00B600AE-00DC-46F5-8313-006800EA00C8}</author>
    <author>tc={00340079-0092-46F4-B211-00D200C10068}</author>
    <author>tc={0009000C-0025-4A54-8BE9-00B000F6004A}</author>
    <author>tc={00370074-000B-47AF-9886-00C1009B00DA}</author>
    <author>tc={00A400BD-0026-48D3-941D-00C2008700B1}</author>
    <author>tc={00B30056-0096-4F32-9101-003900F000E5}</author>
    <author>tc={005900CC-00E1-4AAA-A7E1-00ED008F008A}</author>
    <author>tc={004D0064-004C-41BF-B804-0046003100DB}</author>
    <author>tc={00590063-001B-4759-A40E-00450015007C}</author>
    <author>tc={009A0017-00BF-4598-89E6-00C8007100A7}</author>
    <author>tc={00320023-009F-4978-90CF-00DE004C00EB}</author>
    <author>tc={001C00D0-005D-40E6-858E-006C00730059}</author>
    <author>tc={0078003A-00D3-470D-AC6E-005A00660064}</author>
    <author>tc={00360006-008E-4953-8DF1-00BE00D100CD}</author>
    <author>tc={00BC0023-002E-4FA1-87CA-006E00540043}</author>
    <author>tc={007400DB-0040-449C-AA18-005C00940030}</author>
    <author>tc={00DA0063-00ED-40FE-9B2A-006A00730005}</author>
    <author>tc={00D90099-00CB-42D4-931D-008B00C3007F}</author>
    <author>tc={0083004B-0004-4D35-A7E4-003000620076}</author>
    <author>tc={00680018-008B-4788-968D-0026004A0014}</author>
    <author>tc={007C0031-004D-4C35-ACC4-001B00F500F7}</author>
    <author>tc={000500C3-0097-4023-934D-001500850079}</author>
    <author>tc={00080096-0012-4339-9B70-008F00620025}</author>
    <author>tc={0041001C-005A-4634-B7ED-004B00DC005F}</author>
    <author>tc={0024003F-0010-46F6-AA52-008E00710052}</author>
    <author>tc={00AB00C2-0057-467E-A748-00ED005E00B1}</author>
    <author>tc={00F80093-00B9-41DB-92C3-009000B700CA}</author>
    <author>tc={007F0075-001E-440F-9951-000100F5002E}</author>
    <author>tc={00C40026-00C3-4F5F-BBCD-00C0004200D3}</author>
    <author>tc={004A0061-0011-4B14-A972-000B00CD00C7}</author>
    <author>tc={00080005-0057-43C7-9B3D-006300E60070}</author>
    <author>tc={00640053-00F0-4314-8B38-007600EE00B6}</author>
    <author>tc={00B1003E-0028-4C4E-A051-006F00AE00DA}</author>
    <author>tc={00BE0075-008B-4294-BAC9-007C00240038}</author>
    <author>tc={000B00EC-0000-4A55-93E3-00BC006B00A1}</author>
    <author>tc={00120004-0027-496B-980A-000D00830030}</author>
    <author>tc={00000018-0089-4A5B-93C6-00AF006A00C0}</author>
    <author>tc={00C400D4-0061-439F-BE3B-0072004300B6}</author>
    <author>tc={0029003D-0074-428E-979B-00F300EE00DE}</author>
    <author>tc={005600FD-008E-44FD-88DA-00AF00F700E3}</author>
    <author>tc={004F0066-0022-45EA-BE39-0046004C00A5}</author>
    <author>tc={008600EE-005C-4998-AD89-00FE00CC0011}</author>
    <author>tc={004C00B7-00FE-4922-8BFA-006A00210076}</author>
    <author>tc={00820044-001F-41DA-89E1-00AF002D001A}</author>
    <author>tc={00700094-0001-45D0-8DA4-0092004700C6}</author>
    <author>tc={00A5001F-0094-4DD0-91DF-00A500310099}</author>
    <author>tc={007300FE-0069-42D0-9D34-006000D10082}</author>
    <author>tc={00390042-00D7-40B4-8D48-00670027004F}</author>
    <author>tc={00610090-00E1-4673-957E-00BB00E20085}</author>
    <author>tc={00AB0026-0090-485F-B8DA-007200F800AA}</author>
    <author>tc={0078000C-0083-4468-A5BF-008700D80058}</author>
    <author>tc={00E400FC-0041-4CC1-BE8D-0045001E00E8}</author>
    <author>tc={003B00FC-008F-4379-BD9B-00DC00170022}</author>
    <author>tc={006F001E-001A-43EA-9578-00AE00B800EA}</author>
    <author>tc={00F300FB-00A3-4F21-82B3-00D000320011}</author>
    <author>tc={0024007C-009B-4FE9-A8A9-002B008100C2}</author>
    <author>tc={00160052-004B-4C7F-B0B4-00C500A900D8}</author>
    <author>tc={003000D3-00EF-43BA-B5B6-006A000700E0}</author>
    <author>tc={00CC0070-0068-49ED-854D-00CD006000D7}</author>
    <author>tc={00CA0046-0002-4617-B1EA-00AC00E20076}</author>
    <author>tc={00AD0076-004A-4281-BA7F-00F1007200CD}</author>
    <author>tc={002800A1-006E-4D43-8EC7-004700D000C7}</author>
    <author>tc={00F9004A-0014-40A0-84A2-00DE00B400D0}</author>
    <author>tc={00080002-00D4-4610-B313-009E00F50090}</author>
    <author>tc={00E80059-000F-4BC1-B4A1-007A00BD00E9}</author>
    <author>tc={00B400A6-00D2-48D9-9C89-00A7003300D9}</author>
    <author>tc={006900FA-00C7-4107-87B7-00CB00CC009E}</author>
    <author>tc={00B6008F-002F-4EF0-ABD0-00A1004200DC}</author>
    <author>tc={00FB00F0-0072-4C7B-B42F-003D006D00E0}</author>
    <author>tc={00020049-0067-403C-BE1D-0088002400AE}</author>
    <author>tc={00C7001E-00E4-47CB-83B0-00EE00D600E2}</author>
    <author>tc={00600098-006C-4B48-9C46-00260005001F}</author>
    <author>tc={00A300FF-0070-412E-90C6-001500C400A2}</author>
    <author>tc={005C0062-00D7-49C8-B402-006D00D9000D}</author>
    <author>tc={00B50049-00E3-45F1-A4C1-00E8003800F4}</author>
    <author>tc={000E0053-00A4-4405-BAB0-005B00AD0076}</author>
    <author>tc={00F500C1-0065-4BD4-955D-001F00280009}</author>
    <author>tc={00910040-006B-4068-9A20-001400D7000C}</author>
    <author>tc={00650049-0058-4977-B95E-009A00AD0059}</author>
    <author>tc={00DA00D0-007E-4578-81D6-00D900A90097}</author>
    <author>tc={00B2005C-0080-43D8-843E-003600830021}</author>
    <author>tc={009C00F5-0017-4FD6-8CEC-00B5005B00A1}</author>
    <author>tc={007A004D-00B5-4B68-8011-00ED005E004C}</author>
    <author>tc={00FA00E8-0055-4845-951F-001700D6001B}</author>
    <author>tc={0099001F-0057-47B4-803B-00BD00CC00D8}</author>
    <author>tc={00E6004A-0054-4C55-B106-003D00740032}</author>
    <author>tc={00C3009F-00A4-4103-8DAE-0097005300B2}</author>
    <author>tc={00890017-00E0-4D8E-800D-00A700A000C0}</author>
    <author>tc={00FB00A0-00A8-4AA9-A71C-001300DF0023}</author>
    <author>tc={00070038-006C-4027-8398-002200A20052}</author>
    <author>tc={002C0010-00F1-4CDD-BB9A-000B001F00F4}</author>
    <author>tc={00F50004-00AC-4A07-9F6C-009C00FB00D7}</author>
    <author>tc={00620091-0028-4533-92E5-00FD003900B0}</author>
    <author>tc={000F0095-0003-4861-8DA7-00E5007C0002}</author>
    <author>tc={00CA007C-00A7-49FA-BEB8-005A0067002F}</author>
    <author>tc={00DF00D8-0082-4E0F-B400-006E00B000FB}</author>
    <author>tc={008D00EE-00D9-445A-897A-00830087002A}</author>
    <author>tc={0077009E-009B-4979-8B61-000000B30045}</author>
    <author>tc={0084007C-0095-483F-9DAF-00FE00ED00E8}</author>
    <author>tc={002D00E8-000D-4B65-A9AF-00A8007900CC}</author>
    <author>tc={00390011-004D-451B-94FC-0096006700FE}</author>
    <author>tc={009B00B6-0056-441C-82F3-004F0073001D}</author>
    <author>tc={001B002F-0001-47C7-8331-00F700F3009F}</author>
    <author>tc={007F00ED-0084-430E-A3D1-0081006500F6}</author>
    <author>tc={007A0065-00A9-4FF4-9832-004400780054}</author>
    <author>tc={00440003-00A9-47B2-8F23-00FF004D0086}</author>
    <author>tc={001700CF-0018-495A-B1B0-00E800060079}</author>
    <author>tc={003600AE-006B-4382-97F8-003F00D00036}</author>
    <author>tc={007B00CB-00C1-4F19-B5EC-000D00A1005B}</author>
    <author>tc={00170013-0048-4DEE-A9F6-00A700270017}</author>
    <author>tc={00FD00AA-0065-4180-829B-00E8000A0091}</author>
    <author>tc={004A000E-00C0-4159-8B3E-00B000A900BD}</author>
    <author>tc={009E0030-0054-45B7-B368-005B00580001}</author>
    <author>tc={009B00F2-00F2-47B5-8696-00860048006C}</author>
    <author>tc={007C007C-0075-4D9C-9677-00FC00D100F1}</author>
    <author>tc={00B80010-00AF-4499-826A-0079006900E6}</author>
    <author>tc={00B20016-00E5-44BC-859C-00B0000700DF}</author>
    <author>tc={0035000E-002A-40F1-A11A-00330070000D}</author>
    <author>tc={00A200B8-0081-4760-8527-002200AC00A9}</author>
    <author>tc={00DE0079-00CB-48AD-86FA-00C10041001E}</author>
    <author>tc={00E00044-0098-4113-809F-007A0095008F}</author>
    <author>tc={00750035-00B4-45C1-8AD2-008E00140030}</author>
    <author>tc={0035000A-006C-4A25-9C51-000B00EE00D1}</author>
    <author>tc={000100C0-00A5-47DC-8ED1-0094003A0041}</author>
    <author>tc={00470061-0037-4BF2-9A58-002E002C0025}</author>
    <author>tc={0079007D-0049-44D5-BA44-001D007D0081}</author>
    <author>tc={00040066-0087-43B6-A68E-006200E30085}</author>
    <author>tc={00CE00AA-0061-4ED5-AEE0-00B400C600D0}</author>
    <author>tc={00FE0068-0046-49EF-A174-004400940044}</author>
    <author>tc={00180024-00D3-40C8-8FA8-006900150074}</author>
    <author>tc={003D00E8-0020-4D58-9349-003300250056}</author>
    <author>tc={004B00A0-0052-4DC7-9999-0013006E009B}</author>
    <author>tc={0026001F-00F0-42C5-8972-00C1003900A4}</author>
    <author>tc={00F8000B-0096-4C8F-826B-0088004D0053}</author>
    <author>tc={00520059-00FD-44E3-AD14-005500AB00B6}</author>
    <author>tc={004400AD-000F-4795-9C9D-009900DF000A}</author>
    <author>tc={00A3006A-00B2-4A0D-8620-0074009600D5}</author>
    <author>tc={00190076-00B6-4B89-B5EE-007B000500A1}</author>
    <author>tc={00780057-0091-40BB-9108-006200100060}</author>
    <author>tc={006F003E-0077-4526-96AD-009D004D0097}</author>
    <author>tc={00CF0092-0087-48B2-8F9F-0060001F0049}</author>
    <author>tc={00D700AB-00F8-44BC-AC5F-00BF000B0065}</author>
    <author>tc={009300AE-00C4-49E0-A0FC-00CD006E001B}</author>
    <author>tc={00530067-0076-40E6-962A-003D00AD0066}</author>
    <author>tc={00C1008B-00FC-497E-9EB8-00BA00E200B9}</author>
    <author>tc={00260066-003D-45DF-915A-004A000E00F1}</author>
    <author>tc={0020002D-00F1-4616-B0CC-008E0011004E}</author>
    <author>tc={00FF003D-00CC-4994-A1BD-002F001C00FD}</author>
    <author>tc={009700B2-007F-4507-8907-001300DE007B}</author>
    <author>tc={00EB006C-0029-4F4C-97C3-0025008E007A}</author>
    <author>tc={0030004D-00E9-4FCA-9CC2-00C2006800B3}</author>
    <author>tc={007E00CB-0080-4CF6-8202-008E0003007A}</author>
    <author>tc={00000095-00B0-40F7-BA08-001A005E00DA}</author>
    <author>tc={00F90061-00EF-4706-809A-008900E000BB}</author>
    <author>tc={009800E6-0094-4080-AD00-002800400058}</author>
    <author>tc={00380013-005F-40A4-B346-0077000D0074}</author>
    <author>tc={007900CF-0082-4F00-961E-001B008A0096}</author>
    <author>tc={008B0071-0029-4767-B56C-002700CA004F}</author>
    <author>tc={007E0088-00CA-4B75-9854-003700BC00B4}</author>
    <author>tc={0001005B-007E-41F9-AE03-002500C200BD}</author>
    <author>tc={009300D4-0060-4670-8F32-00C6008B00DB}</author>
    <author>tc={008400E6-000F-47A2-A84B-000D0067009E}</author>
    <author>tc={00DA0004-00BE-4018-96F2-005A0067002C}</author>
    <author>tc={00290067-006F-4289-8D1F-00E6009100F2}</author>
    <author>tc={0082005A-009A-434A-B386-00690048004C}</author>
    <author>tc={000A001F-005C-4692-AF61-00EE00700093}</author>
    <author>tc={00C20064-00B0-4015-8BBF-000000BD00A0}</author>
    <author>tc={004400D4-0016-4792-94AA-00A400550020}</author>
    <author>tc={0080005E-00B3-41A2-A0CD-00F800530063}</author>
    <author>tc={00FB0099-0016-43E1-B631-00F500CC00E1}</author>
    <author>tc={00CF00D8-0018-4B71-BDBD-007C001100AD}</author>
    <author>tc={003300B0-0057-4391-A082-003500A700F3}</author>
    <author>tc={007E00E2-00D3-459B-88C1-005A0053000F}</author>
    <author>tc={001800B3-0041-4400-9476-006900240054}</author>
    <author>tc={00240088-0073-4D0C-9A6F-009400E10043}</author>
    <author>tc={0037009C-005F-48F3-9EB9-0061005600A2}</author>
    <author>tc={00EF0027-0093-4F59-BF9E-00460070002C}</author>
    <author>tc={00630022-00E9-4159-96D7-00D900FF00D5}</author>
    <author>tc={004500AB-0013-497D-8AE8-00A300FE0044}</author>
    <author>tc={00BF0010-005A-498E-91C9-00AA00C7007D}</author>
    <author>tc={00E2007F-0057-4AE6-88BA-00FE008700EA}</author>
    <author>tc={0037003F-00C3-4EEE-9C26-001A001B00C8}</author>
    <author>tc={00130070-007E-4953-8340-000000A700AC}</author>
    <author>tc={003C00B0-00C7-4157-9CE4-008700BA0049}</author>
    <author>tc={001F007E-00AC-43A4-8E05-003E00BD000C}</author>
    <author>tc={00A10027-0076-4F48-8C0D-00CC0013007B}</author>
    <author>tc={006E008B-00B3-4CDB-AC8E-004E007F0059}</author>
    <author>tc={004100EB-00C3-4A82-8F0F-00FE0002006D}</author>
    <author>tc={00FA002D-0069-4A2F-B34B-003A00CE0044}</author>
    <author>tc={007F00AD-003F-40AF-B80A-00BC00600093}</author>
    <author>tc={00BD0064-000A-40C0-BCE9-007F001F0014}</author>
    <author>tc={0012001A-005D-42FC-8EAB-001F00D90053}</author>
    <author>tc={00D100A3-00BA-4E4C-8348-002E001200D0}</author>
    <author>tc={00E30028-0055-46C4-947A-001E00E70012}</author>
    <author>tc={00FD008A-00E2-424E-8B7A-0057001100B7}</author>
    <author>tc={00F00083-004E-4D29-AB93-00FB00380003}</author>
    <author>tc={00B20086-00F3-4728-BA80-0095000D0097}</author>
    <author>tc={009C008C-0039-4F37-B734-008F008200C7}</author>
    <author>tc={00F60008-00AE-47B2-BA77-004600D20049}</author>
    <author>tc={000D005D-001B-44E2-9AA4-00B50031001F}</author>
    <author>tc={00DE00AD-008D-4715-885D-00B5005F00D4}</author>
    <author>tc={0009003F-008D-4BC0-AA72-00B3006E002B}</author>
    <author>tc={00FD0071-0030-4998-90AC-003700AB0056}</author>
    <author>tc={009D0082-004D-4EB6-8E8E-00E600FA0094}</author>
    <author>tc={00D70066-00B1-4D67-860B-008600040038}</author>
    <author>tc={00F30028-007D-4499-A7AF-00E700F70079}</author>
    <author>tc={00EE0085-00BC-422B-AF5B-003F008900C2}</author>
    <author>tc={00FC0086-009F-406A-86D5-009700B60049}</author>
    <author>tc={003E00F1-000B-4055-AA94-00A9005000EE}</author>
    <author>tc={00FE0049-00FE-4D6C-8622-0050000C003F}</author>
    <author>tc={002F0030-00C1-482B-A603-00D700C600B6}</author>
    <author>tc={007F00EE-0018-4A49-A0D1-0064008E00BC}</author>
    <author>tc={003900E0-00E7-4E14-85CD-003100DD0084}</author>
    <author>tc={004B0087-00C2-4306-AA92-007100270001}</author>
    <author>tc={00F700AE-0060-4A13-BE86-00DC007E0004}</author>
    <author>tc={0057003D-001A-4B1C-9C01-00D4000200DB}</author>
    <author>tc={00D400EA-0065-4EA5-92EB-00E500CF0025}</author>
    <author>tc={009300FB-0008-45AF-B152-008000820063}</author>
    <author>tc={00C00063-0005-461F-90C6-00EC007B0050}</author>
    <author>tc={008D0083-0095-401D-B747-0094009F002F}</author>
    <author>tc={00E0009F-0034-4A83-90E5-006900C600B1}</author>
    <author>tc={00B100BD-008B-4FFC-9094-00BA002D00A3}</author>
    <author>tc={008C00EF-00FD-4894-8FCA-0075007500BA}</author>
    <author>tc={00B9005E-007F-4673-B65E-009C004900B4}</author>
    <author>tc={00240048-00B9-454C-8EFB-007100D000D5}</author>
    <author>tc={0014003F-00BC-4AEE-861F-000F005000DF}</author>
    <author>tc={00EC002B-00EF-4C0F-AB2A-0016008200C7}</author>
    <author>tc={00A7007B-0030-4455-AA89-00CA00DB00B2}</author>
    <author>tc={004A002A-00BF-4745-A5BC-002D002400D8}</author>
    <author>tc={00370037-0088-4390-A7CA-009300240046}</author>
    <author>tc={005800ED-0011-425F-BB10-00FB0050001D}</author>
    <author>tc={0023009E-008A-4A5C-A43A-001700C100D7}</author>
    <author>tc={004500F5-002D-4B9F-A714-0019002A005E}</author>
    <author>tc={00D1002B-0063-4770-9C62-001300880065}</author>
    <author>tc={00DA0096-00DE-495B-AE22-009C001500BC}</author>
    <author>tc={00790027-00DF-473A-B473-009E006F005B}</author>
    <author>tc={00F000E3-002A-47BA-ABA1-007800E50054}</author>
    <author>tc={00A200F4-006C-424E-960A-0041001B0036}</author>
    <author>tc={003000A4-00A4-4AA5-9331-008400E3001E}</author>
    <author>tc={0056007D-00CB-4BFF-9898-002B00600075}</author>
    <author>tc={009B0034-00C9-404E-AA71-005C003B0054}</author>
    <author>tc={009B00DA-0051-4E78-AB64-0008007A006F}</author>
    <author>tc={00860023-00CE-4A16-A916-0003007700E8}</author>
    <author>tc={00D10020-00C1-49B4-8ED9-00AF0055004D}</author>
    <author>tc={00EF0068-00C9-424F-9D2F-00C300CA001D}</author>
    <author>tc={005900BB-00E8-4E44-9C00-008700AC002A}</author>
    <author>tc={00380012-005E-4D9B-907C-00E8003A00F3}</author>
    <author>tc={006F00C8-00F0-4D50-8FBE-00420074001D}</author>
    <author>tc={00C20072-005D-4D8D-A298-008F00DF0067}</author>
    <author>tc={00620002-00D5-4A27-989E-005700D70014}</author>
    <author>tc={00DE0074-004F-471C-9C8F-009C000700A0}</author>
    <author>tc={00370005-0085-4013-97C9-00B700BF009C}</author>
    <author>tc={00EF002A-00B3-454C-93EE-009F00EA00C7}</author>
    <author>tc={00310048-00E4-4048-A734-003800700014}</author>
    <author>tc={000500EC-00CE-43B7-9679-001200AD00C2}</author>
    <author>tc={0063000B-00B4-46EE-8E6B-001100C800A3}</author>
    <author>tc={00D20010-002B-45C1-9B38-009B005E0061}</author>
    <author>tc={005400BC-000A-4DD6-962A-009900D4000D}</author>
    <author>tc={00DD00B5-003B-401B-8B0B-001F009F00F1}</author>
    <author>tc={00C900D2-00F3-49F0-950D-002F00BA00EE}</author>
    <author>tc={0084001A-00F0-439B-9DA0-008300610009}</author>
    <author>tc={00B600AA-0025-4874-9FB8-0034005000FB}</author>
    <author>tc={00360095-0073-420C-AC78-00380027008D}</author>
    <author>tc={007A0063-001D-4A4B-9AE9-003C0044007D}</author>
    <author>tc={00B600CE-009F-43E5-AF19-007200F40098}</author>
    <author>tc={009E0033-00B1-4301-800B-00AC002900E5}</author>
    <author>tc={00C9009B-001D-4EDE-A4F1-00D800ED0099}</author>
    <author>tc={009D009F-0024-467E-B893-00A3004600D8}</author>
    <author>tc={00890057-00E5-4026-96D3-008E007F002F}</author>
    <author>tc={00B00007-001B-4078-8D7A-00A900A50015}</author>
    <author>tc={0070003B-00E4-4998-8759-00F400DB009C}</author>
    <author>tc={00A100F0-00BC-4EFD-87DD-00D600C40036}</author>
    <author>tc={00C80012-0045-4324-91FC-0030009800BC}</author>
    <author>tc={000800DF-0018-4D92-8498-000500CA00FB}</author>
    <author>tc={00CB0052-0087-47CA-9BC7-005100DE007A}</author>
    <author>tc={00F400BB-004F-4B07-9CE8-009A00840059}</author>
    <author>tc={00AB00D5-00BB-4243-8559-003500F900EB}</author>
    <author>tc={001D0081-0038-43A9-A92E-0056001C00A4}</author>
    <author>tc={00B10035-000E-4F5F-8259-00D1001800A1}</author>
    <author>tc={008C00B5-0083-41D5-B615-00C300050086}</author>
    <author>tc={004A00F7-0027-4D25-A432-001B00A600E9}</author>
    <author>tc={005F006F-00AD-40CA-BC4D-000C000500C0}</author>
    <author>tc={00BD00E6-0039-42FC-B3E6-00EE007B0068}</author>
    <author>tc={00DF0071-0074-408D-AEDF-00DE0019002E}</author>
    <author>tc={00BC004B-0081-47C2-9657-00F5001F004D}</author>
    <author>tc={00030029-00C7-4741-8C72-00B0005E00D8}</author>
    <author>tc={004E006A-00AA-4ED8-834D-005400BC0097}</author>
    <author>tc={000F0095-0055-4DF9-96C8-005600AF00EE}</author>
    <author>tc={002900D5-00FB-4CC0-8660-003C00EF00E3}</author>
    <author>tc={00EC00FF-0049-4BBB-B18F-00D500B900B7}</author>
    <author>tc={00AC00E4-0028-4A33-939D-003D00E700D6}</author>
    <author>tc={00B1003A-0058-49B7-899E-008C00ED0032}</author>
    <author>tc={00050078-0049-4859-8B48-009E00F4002B}</author>
    <author>tc={00630076-00A9-4F1E-BECF-00A100C10051}</author>
    <author>tc={007F00D8-00DB-44E0-92B2-005E00D600EE}</author>
    <author>tc={003500A9-003D-42ED-B87B-00B700A600AB}</author>
    <author>tc={00290078-0063-4EB2-903E-002A00D20048}</author>
    <author>tc={009D003A-0084-4938-B5F8-00ED00FD00C9}</author>
    <author>tc={000D0018-00AF-4C28-9AAB-00AF008A0005}</author>
    <author>tc={00550085-0047-4FA8-866D-00FB00460079}</author>
    <author>tc={000A00E8-0097-4F95-96EB-001F009A0033}</author>
    <author>tc={005700FC-00C5-4784-AD58-007900990002}</author>
    <author>tc={0023007D-0032-4CB7-A09F-00C5006D00E0}</author>
    <author>tc={00B50073-009A-4811-9CF2-00CB00C00040}</author>
    <author>tc={002B0039-006E-4557-8E3E-0044009800A9}</author>
    <author>tc={0029000A-00D4-4167-AE2C-0005004E0099}</author>
    <author>tc={005B00D2-000A-447E-99F9-00B4003D0077}</author>
    <author>tc={008000A7-002E-4CC0-ABBE-0059005F0043}</author>
    <author>tc={002F009D-0078-4210-8E07-0031003A00BF}</author>
    <author>tc={0009005C-006B-4067-AC3E-001B006400F8}</author>
    <author>tc={00AE0046-0043-4BCB-BFBF-004E00EB00D0}</author>
    <author>tc={0031004C-0062-43DB-A9AF-000F004A00D3}</author>
    <author>tc={00B10056-0041-47AA-A83E-000400980083}</author>
    <author>tc={00D60058-009D-458F-9B84-003D004F0033}</author>
    <author>tc={0007005C-0063-4209-9745-007F009B0007}</author>
    <author>tc={007C003D-0012-4556-B505-0005002E003B}</author>
    <author>tc={007600A0-00DD-45C6-8354-00F700C40069}</author>
    <author>tc={009400B6-00A2-4495-AAD3-00D500330024}</author>
    <author>tc={009300D5-0097-4F59-B244-008800A60042}</author>
    <author>tc={005E00A8-00BF-48B8-8C8F-007A002000B4}</author>
    <author>tc={00750046-00AC-4D43-A4FB-00DF00B000EE}</author>
    <author>tc={00630033-005F-4D0B-BB38-00CC008200FE}</author>
    <author>tc={009C000C-0028-4165-8011-008D005E00B0}</author>
    <author>tc={005A00A8-0009-47A0-A86B-005B001C00BF}</author>
    <author>tc={00E60049-0068-4967-A8B2-003200370079}</author>
    <author>tc={00DC00E6-0002-445A-AE24-0091000A0058}</author>
    <author>tc={00EB00A3-002B-47EC-81ED-000600CD000D}</author>
    <author>tc={00DD0092-0089-4E58-BDF5-009E00900027}</author>
    <author>tc={00850038-00A0-4B03-A0FD-004A0091003B}</author>
    <author>tc={00A40063-00F7-479A-BBBB-008300880069}</author>
    <author>tc={00B80001-0072-49B3-AFEF-00AB001B00AC}</author>
    <author>tc={00C90016-00DD-4F0D-B3A8-003700750009}</author>
    <author>tc={00810024-00E7-4D34-A6B5-006100FC0037}</author>
    <author>tc={0048007D-0059-4590-843D-00CA007E00EF}</author>
    <author>tc={007D009B-0007-42DF-889C-007700AE0082}</author>
    <author>tc={0020008A-003A-4250-AFB9-00CA006F008A}</author>
    <author>tc={00520071-0050-413C-A857-007800CF0084}</author>
    <author>tc={00AD007A-00DE-4DA3-9FA4-00300027001F}</author>
    <author>tc={004C00B9-00E1-468C-9421-0062002F009E}</author>
    <author>tc={00E3004C-003F-4440-9F60-001100B40031}</author>
    <author>tc={008C00CD-0092-41CC-BF59-00F200240029}</author>
    <author>tc={00EA0090-0031-472F-90BC-003D00320016}</author>
    <author>tc={006300CF-0019-447E-A000-00F3006A0042}</author>
    <author>tc={00560046-005B-4858-B41E-0062005D0094}</author>
    <author>tc={00BF0017-004A-49DD-AF9B-003200B000F3}</author>
    <author>tc={00C10068-00E0-42FE-8618-002D00E400B8}</author>
    <author>tc={00BD00D8-006D-4F2F-921C-00E400BC009C}</author>
    <author>tc={002C00CD-00DC-4807-AED0-004500AB00C7}</author>
    <author>tc={008E00DA-00C2-4863-8C61-008E003600B7}</author>
    <author>tc={004E007F-005D-45CC-86F1-009F006D00BB}</author>
    <author>tc={00110097-0099-4474-89CF-00A200630082}</author>
    <author>tc={0042007B-0067-47C5-9469-0078001D00E3}</author>
    <author>tc={000700BE-005F-45BD-A571-007900BE005C}</author>
    <author>tc={00D200FD-001D-4844-A376-00A300D9009D}</author>
    <author>tc={0098007A-006B-49C7-8FB9-00E2008C001F}</author>
    <author>tc={005B006B-00D8-4E51-8174-003D004B00B2}</author>
    <author>tc={004B0062-00F8-45CE-A187-009C005600AC}</author>
    <author>tc={00260066-009A-4284-944C-0050001D0027}</author>
    <author>tc={00F600BA-007A-4FBF-9F8D-00F4002300D1}</author>
    <author>tc={00C500AE-0084-4523-8152-00B0004400C4}</author>
    <author>tc={00E100BA-00B3-4688-A250-000B008D0091}</author>
    <author>tc={000A0024-0017-4327-842A-008600D60022}</author>
    <author>tc={00A700E6-0004-45D2-8C07-009A009C003B}</author>
    <author>tc={0087006C-006D-4BFF-9B0F-00DB002200ED}</author>
    <author>tc={00F70096-00BB-4515-8343-0074007300BD}</author>
    <author>tc={007100C8-000A-4590-AEDD-004000E400F6}</author>
    <author>tc={00350086-009C-4EB4-976C-009A00950087}</author>
    <author>tc={004E0013-00EE-4F40-BED2-004D00D0008B}</author>
    <author>tc={00830001-001E-447B-8367-007A00640086}</author>
    <author>tc={004A0076-0079-43E9-827E-00640050003B}</author>
    <author>tc={00ED00A9-00D7-444F-98C9-0090007C00D0}</author>
    <author>tc={004C0000-009E-42C7-9F46-002C005100DD}</author>
    <author>tc={007D006E-00E7-44F4-96A5-007700C900B3}</author>
    <author>tc={002E00F1-0080-4425-9891-0096006A00EB}</author>
    <author>tc={0032009E-00EA-4538-892F-009900630007}</author>
    <author>tc={00F5001C-000C-4EF4-84AA-0015003700E4}</author>
    <author>tc={006900A4-0017-4112-895A-00EE000D0061}</author>
    <author>tc={00BC00EA-00BB-454A-A03E-00CB000000FA}</author>
    <author>tc={00D000FE-0063-462C-A786-0015007B0036}</author>
    <author>tc={00740029-0005-4ECF-9547-00F800C800D3}</author>
    <author>tc={00210016-00C8-4BD8-A8AC-00C7005200A5}</author>
    <author>tc={009300CA-00AC-4F3E-A700-0068005B003A}</author>
    <author>tc={0077000F-0058-4F45-BA98-00B900A1007C}</author>
    <author>tc={003D003F-009D-4129-9B8B-0011007600F6}</author>
    <author>tc={0042000D-0007-4C14-8A6D-008E005A00B3}</author>
    <author>tc={00CB0000-0086-43A6-9FE0-0045009E002E}</author>
    <author>tc={004C007F-00D6-4278-A97D-001800ED00D2}</author>
    <author>tc={005B0081-0009-4F2F-A61E-008E00D7003C}</author>
    <author>tc={002D00B8-00A0-4D36-80E3-00C000C20036}</author>
    <author>tc={007B0040-0008-4757-A33A-00250074008F}</author>
    <author>tc={00800006-0091-4294-A86F-0052005B002C}</author>
    <author>tc={00F2000B-0083-491F-9779-0082001D0023}</author>
    <author>tc={00EF00E2-00E3-48C2-AB12-006E00FD00EC}</author>
    <author>tc={00AE003F-0038-402C-9BA1-00E100D30008}</author>
    <author>tc={0088004D-00EA-433A-8CA9-00D9005C0012}</author>
    <author>tc={00D2006B-0072-4F2D-B82D-0085007B0048}</author>
    <author>tc={00D40066-0093-415B-80DC-00E900390070}</author>
    <author>tc={004B00C2-00D3-41F3-BDF3-000D000E00D5}</author>
    <author>tc={002D0046-0062-4ABB-8389-00CB002100C0}</author>
    <author>tc={004700E0-0042-4725-A66B-002400D00055}</author>
    <author>tc={00F700B7-004B-4BBD-9BE4-00C7004200D3}</author>
    <author>tc={003D0074-00C4-4DB9-9A5D-00BE00B30082}</author>
    <author>tc={00080084-007B-4ADC-99FE-004000D1006A}</author>
    <author>tc={006F00C7-007E-4D65-9E28-00CC00690083}</author>
    <author>tc={004700EB-0025-415A-BC79-0096004B009E}</author>
    <author>tc={00B40006-0006-483E-A36D-005C002900F0}</author>
    <author>tc={00520026-0014-443B-894F-0078001D007E}</author>
    <author>tc={00E5003B-000B-4B34-80FE-000900EB000A}</author>
    <author>tc={005B00AA-0015-48BA-A4DE-00ED008A00BE}</author>
    <author>tc={00690001-0049-46C7-B7FA-0039000E0050}</author>
    <author>tc={005D0031-00CA-4BF8-9EF0-00F5008F005C}</author>
    <author>tc={005B0037-000A-4AA4-8B93-008B004D00D8}</author>
    <author>tc={00C20010-00B9-43EF-907E-0075005300F8}</author>
    <author>tc={00710044-009C-4CA6-B195-002A00B60029}</author>
    <author>tc={004700E2-008F-408B-980B-00A4003600CB}</author>
    <author>tc={00FC00EB-0055-491B-B112-00C500DA00A6}</author>
    <author>tc={00E800F3-00C5-4484-BD3D-00EB00990081}</author>
    <author>tc={002A005E-00CC-41B3-A9FF-003D008400B7}</author>
    <author>tc={000F0082-00BF-462A-A7CE-007800E300F8}</author>
    <author>tc={00090038-0016-4A4E-9F0F-00AE00B100C4}</author>
    <author>tc={0076003F-000A-4F11-B4F9-000400F30091}</author>
    <author>tc={00CC00AE-006C-4C35-AA54-00EE002C00BB}</author>
    <author>tc={003D0061-0082-4AD0-820D-00BD00FE00BE}</author>
    <author>tc={00960042-00EE-42BB-98FF-00C800F8001F}</author>
    <author>tc={007000EB-00E1-4385-92BD-0043009B0081}</author>
    <author>tc={006F0070-00E1-4D90-AD6C-0058001D003F}</author>
    <author>tc={006500C5-00F5-4063-916C-005700C800D4}</author>
    <author>tc={00050068-009D-466E-84BC-007A00DF00CB}</author>
    <author>tc={00380091-0021-4E19-B762-00ED005000A7}</author>
    <author>tc={004F003D-006E-487E-B43E-006E00D4000F}</author>
    <author>tc={00A700F8-000F-4CBE-86D2-0037005100A3}</author>
    <author>tc={00F8008B-0048-4F0C-96BF-0078004500B9}</author>
    <author>tc={008000B9-00ED-4706-9F35-00B900F3001E}</author>
    <author>tc={0039008E-002C-4B57-8A27-00D7007600DA}</author>
    <author>tc={00080036-0030-49C8-8661-005F005600B7}</author>
    <author>tc={00180084-006C-4B3D-9EB0-00D7009F000A}</author>
    <author>tc={007D000D-00B0-456F-8828-00C700910089}</author>
    <author>tc={00E90036-001B-4989-8576-00F800CB00D3}</author>
    <author>tc={00DE007E-0008-4914-A4F3-00C4001E0096}</author>
    <author>tc={0065004D-00FD-4637-AEA2-00B700F400CE}</author>
    <author>tc={00CC0095-009E-46AE-84E8-00F5008B007D}</author>
    <author>tc={006B0073-00C7-4A77-99E0-006B00F700E9}</author>
    <author>tc={00D10099-0021-4C8C-A8A9-00990088001C}</author>
    <author>tc={004E0002-0005-4F4D-88F8-00D700FC00DB}</author>
    <author>tc={00E00010-004D-4632-995E-00DB008F00CA}</author>
    <author>tc={003E0044-0078-4AAA-9C3C-009700E300BD}</author>
    <author>tc={00910029-0042-4C67-A5A1-00380070008C}</author>
    <author>tc={00E0000F-00A2-43DE-B640-00E800FD0036}</author>
    <author>tc={00C00034-00E4-4D87-AF8C-00C9003D001E}</author>
    <author>tc={0039002E-00E1-48B3-9B64-00F8005E00EF}</author>
    <author>tc={00EF0078-0076-45DF-9B78-00EB009600E6}</author>
    <author>tc={00A5001B-004A-4E71-A8D9-009400FB00AB}</author>
    <author>tc={00FD0036-0030-432C-8EBB-007000870058}</author>
    <author>tc={00380079-0048-409A-8790-00BE005F0009}</author>
    <author>tc={004400F8-005F-44EB-8CB5-006C00CD00F3}</author>
    <author>tc={004C00B5-0033-4E98-BB86-005E005F0046}</author>
    <author>tc={0012006A-00FF-495C-ABD9-0027004E00CB}</author>
    <author>tc={002C0058-00F3-4602-9CE1-00DA00F80082}</author>
    <author>tc={002A006D-0087-4ED0-88F3-00FF006D0032}</author>
    <author>tc={003300B6-0076-443C-8353-005300A5002E}</author>
    <author>tc={00230099-00B5-4D53-A931-00C900FD00B3}</author>
    <author>tc={0051002B-0033-4F6D-91F2-00690061006E}</author>
    <author>tc={00E60019-000A-49F0-904A-0080005D00BC}</author>
    <author>tc={00B60023-0097-44D1-895E-005C00D20068}</author>
    <author>tc={00FD008A-0092-435F-8EF0-004E00AA004E}</author>
    <author>tc={001200E8-0015-451C-994A-00AF00730079}</author>
    <author>tc={00200058-007B-4F82-8039-00960038008E}</author>
    <author>tc={00E50017-00E3-486B-9826-008D0053008E}</author>
    <author>tc={002C00D9-003C-48EB-9403-009B006000E5}</author>
    <author>tc={00DE00D3-0048-41D6-9ABD-00950063009E}</author>
    <author>tc={00E40089-0073-4457-954C-0076003A0072}</author>
    <author>tc={00AC00E5-0091-4173-A8A3-00E200CC00E0}</author>
    <author>tc={002D00FC-003A-4D2F-992B-004600640015}</author>
    <author>tc={005600A1-008A-4B9E-AA06-002600E5003D}</author>
    <author>tc={009500D7-0056-4E56-B1A5-001600070008}</author>
    <author>tc={00030073-0012-47F6-B636-0079002600CD}</author>
    <author>tc={0062004D-00CF-4689-820D-008200DB0030}</author>
    <author>tc={005900EB-0056-428D-A903-0069007400BD}</author>
    <author>tc={002400B2-0072-4810-94ED-001F00E90069}</author>
    <author>tc={001600E1-000C-4097-B789-0011005B0001}</author>
    <author>tc={002200E4-00D7-4AE0-959E-007000B700B8}</author>
    <author>tc={00820064-00B8-4AE2-BC1C-000E00E7003F}</author>
    <author>tc={00520044-00B5-4AE9-B9C7-00D100120041}</author>
    <author>tc={008D0040-004E-4B42-8520-005500950014}</author>
    <author>tc={00690066-0029-4DC3-B98E-005200FF00A0}</author>
    <author>tc={002E00E9-0024-409C-83F1-0024002C0018}</author>
    <author>tc={00D300AA-00FB-4152-B062-00A700F0004B}</author>
    <author>tc={004E00F9-00AC-44DD-B4B6-004200EE0096}</author>
    <author>tc={00550021-0047-41BC-B0F7-002C001800A6}</author>
    <author>tc={002A0054-0061-4235-A970-00F7009F0071}</author>
    <author>tc={00EC0011-0050-4F87-A51D-00D300D400C9}</author>
    <author>tc={0011009E-0021-4D5B-8DBE-00FE00A00054}</author>
    <author>tc={0084001B-00A4-44F6-8333-004100E2002B}</author>
    <author>tc={0058006E-00A8-48FD-A28E-0051002000F5}</author>
    <author>tc={00230020-005A-4D6A-A1D8-0050009B00A3}</author>
    <author>tc={00E10053-00F1-4D9E-8219-00B100100089}</author>
    <author>tc={0027006F-00D2-41F8-92AB-006800AA0083}</author>
    <author>tc={007D0022-0000-4053-9214-003400F5008E}</author>
    <author>tc={00430056-00DD-4936-852D-00B5005F0014}</author>
    <author>tc={00420056-00D3-4282-83A4-00C200340002}</author>
    <author>tc={00D900CC-005E-4FBA-94D1-0092007A00DF}</author>
    <author>tc={007A00A0-0005-478E-AF11-002C007D000D}</author>
    <author>tc={00E000DF-004B-43AA-9D8E-00D9005300BD}</author>
    <author>tc={000B00D7-0034-445E-8150-003100AE0091}</author>
    <author>tc={00FE002A-002A-454D-9481-00E900CE00DD}</author>
    <author>tc={00000028-00D7-4C41-94FA-00FE00B00069}</author>
    <author>tc={00A90004-005A-458E-AFA1-00F700CB001F}</author>
    <author>tc={000000CB-0040-4BED-AC01-00DA00D900EB}</author>
    <author>tc={00FA00D9-0091-48C5-9642-00AC000E001A}</author>
    <author>tc={007D0063-00C3-4668-BB32-000000DE0012}</author>
    <author>tc={00B30066-0014-4C2D-A321-000000DA004C}</author>
    <author>tc={00B6000B-00E3-4E1A-8F42-0094008B0086}</author>
    <author>tc={00C00035-00BE-4413-8136-00D10000003B}</author>
    <author>tc={00B500F7-00A7-4190-968C-00730066009C}</author>
    <author>tc={007900ED-0013-4480-8F96-000900940025}</author>
    <author>tc={00300014-0019-426F-86FA-00A4001B00F7}</author>
    <author>tc={00D1000A-00EC-4CF6-98DC-006000FC0071}</author>
    <author>tc={00F2009A-0055-4E32-AC93-0070004F0013}</author>
    <author>tc={00350045-0028-41D4-8DE7-007D00510041}</author>
    <author>tc={0012004B-00E5-408B-9F66-008F000C00DB}</author>
    <author>tc={00F0008B-0058-42AC-9DB8-00BF009600AF}</author>
    <author>tc={00A100D0-0073-4282-90D0-002E006D0087}</author>
    <author>tc={0024001C-00BB-4786-A520-009C00CF001F}</author>
    <author>tc={008A0039-00D0-4D0B-BDD5-00AA003800D7}</author>
    <author>tc={002D00FE-00A4-46F3-9BCC-00D2008D00D8}</author>
    <author>tc={000000FD-00E1-46E1-90EB-000A00BF0039}</author>
    <author>tc={00930051-0078-45DB-8AA1-002700E60077}</author>
    <author>tc={00DF0047-0072-432B-A65D-005100C300CA}</author>
    <author>tc={001300D7-0022-47B1-B92F-00EC00D30046}</author>
    <author>tc={004F00E5-00A2-49F4-B535-00FC001700B8}</author>
    <author>tc={00510051-00F4-4388-97EB-00BA00BE0017}</author>
    <author>tc={00030036-00DE-4C8D-B419-00EE00A4005B}</author>
    <author>tc={00AE00E6-00DC-408B-B5AD-002000D200B6}</author>
    <author>tc={009F00E8-00B7-4DC4-8EE3-003100E30023}</author>
    <author>tc={009800F0-00E9-4F42-A09D-00FE007E00C0}</author>
    <author>tc={002200B9-0050-45E2-AC02-006100C6001B}</author>
    <author>tc={00C500AA-0013-4342-9DE4-0094008C0056}</author>
    <author>tc={005A00EF-001C-4843-9AAD-001C00080083}</author>
    <author>tc={007C007F-00B6-46D7-9C83-00A0009100C1}</author>
    <author>tc={006400D2-0062-4082-BC38-0060007C0037}</author>
    <author>tc={00E8005E-00EA-40EA-9B41-006300350082}</author>
    <author>tc={00E1007A-0070-466D-83F9-00CF008F0073}</author>
    <author>tc={0031007D-004C-40EA-8CAB-004B00770012}</author>
    <author>tc={00E1002C-00B9-40CA-B24C-000C0092001E}</author>
    <author>tc={003200D8-00C7-442E-AB76-00F100AD0070}</author>
    <author>tc={00E40016-0046-4ADA-8530-003300D600FE}</author>
    <author>tc={00AC005E-0094-4180-85EA-001100B300A4}</author>
    <author>tc={00550087-00B4-4E86-B895-00970033005D}</author>
    <author>tc={00A8001D-0053-4282-A10B-0083005C00DF}</author>
    <author>tc={008000F4-00BF-44E8-87A4-009300E200F3}</author>
    <author>tc={006500DD-00F7-4F10-9539-002A00EF0066}</author>
    <author>tc={00DB00CA-009E-4C60-AB99-0040006B0064}</author>
    <author>tc={001D00D7-00B2-4644-8D55-004C00AA002C}</author>
    <author>tc={000E0095-009B-459B-BEC9-004C000500A4}</author>
    <author>tc={001900CD-0021-495E-827C-005900CA0073}</author>
    <author>tc={000E0042-0093-4481-9BDA-00AC00000033}</author>
    <author>tc={009E00EB-006F-489F-B54B-002100A4003D}</author>
    <author>tc={00B100A7-001C-4BC9-990C-001B003400BB}</author>
    <author>tc={008B002B-0006-4275-9F24-0086007300DA}</author>
    <author>tc={00370045-007F-4DF2-8659-00F20092008D}</author>
    <author>tc={00470015-0085-4077-B452-000300AD00B1}</author>
    <author>tc={00410001-0095-44AB-8F7A-006C00270008}</author>
    <author>tc={007C0016-005B-4564-B57D-00A6009E00CB}</author>
    <author>tc={00AB0018-00CB-4693-A65F-0098000A0044}</author>
    <author>tc={00D50039-00B0-4F71-892E-0074002A00E8}</author>
    <author>tc={0002008C-0060-49B5-8DDA-00AC000C008D}</author>
    <author>tc={0020008D-008F-41AE-ACD9-005E00E40037}</author>
    <author>tc={00010008-0090-44C4-95BD-00600039007A}</author>
    <author>tc={00ED0060-00BB-4D37-A472-00F50073001A}</author>
    <author>tc={00EB0028-00AA-4214-BC51-001600520096}</author>
    <author>tc={00BF00F1-00BD-4644-8ADC-00040057006B}</author>
    <author>tc={00E800B4-00A9-4E17-988E-00E400E300D7}</author>
    <author>tc={009D000C-001B-4D49-AAF0-003000A300D0}</author>
    <author>tc={00070015-0099-4834-A4CD-005F00BB0009}</author>
    <author>tc={00F300C5-0034-44EA-B813-004F0015008E}</author>
    <author>tc={00F200F4-0023-44E7-AA23-000D006A0072}</author>
    <author>tc={001A0066-00B2-4F56-9BFA-00AB006E0072}</author>
    <author>tc={0038001C-001C-4068-8589-008200B80054}</author>
    <author>tc={00F100E5-00D5-4746-9FB9-007C001E00C9}</author>
    <author>tc={00B0009A-00B0-4D18-8EF1-00CD00AE00B1}</author>
    <author>tc={001B0023-00BB-4C2E-8284-00F400B2000B}</author>
    <author>tc={00F50046-0043-4B42-867E-0000006A00E5}</author>
    <author>tc={00AB0059-0027-4471-A9A1-004D008B00D3}</author>
    <author>tc={006A004C-0062-4197-970E-0007001F0097}</author>
    <author>tc={00070042-00D1-4C0C-8FA9-0078000E000D}</author>
    <author>tc={00DB0072-0000-4941-B1E1-00DB00840039}</author>
    <author>tc={004A00CA-00E3-445A-8764-009D00B500C9}</author>
    <author>tc={005D00D4-008E-49E4-929D-00D200FC0037}</author>
    <author>tc={00AC0040-00A9-48D7-9F91-004B006400A6}</author>
    <author>tc={00C40083-00D1-41A6-8AD4-00160078009A}</author>
    <author>tc={00EF0002-004D-424F-A976-008700F900F5}</author>
    <author>tc={00F700A6-0060-490F-BC4C-0016005B0060}</author>
    <author>tc={007700BB-002E-4472-A108-005300DD0095}</author>
    <author>tc={00C10096-001C-42D8-841C-005A007200CC}</author>
    <author>tc={00BE0077-0025-4A02-BE5C-001600EF0034}</author>
    <author>tc={00C500D2-00E1-4C5A-B59B-00A700EF0005}</author>
    <author>tc={00FE00AA-0015-4B56-83BB-007D007A004D}</author>
    <author>tc={00AA00D2-0068-4628-9410-00B000BE0083}</author>
    <author>tc={00380056-00A7-41EF-B806-0055006800C1}</author>
    <author>tc={00160095-00F0-4296-BF96-001200BC006B}</author>
    <author>tc={00E700AA-003A-4E7D-AE11-009000680055}</author>
    <author>tc={009E003A-006A-482E-BE4A-0014007000F2}</author>
    <author>tc={008700CB-0003-4F98-9300-004500FC0094}</author>
    <author>tc={003B00DE-00DA-48EF-B36D-008200000070}</author>
    <author>tc={006200F9-00F2-49A4-AE92-00CE00A5004C}</author>
    <author>tc={006B0058-00EE-4703-8367-00AA00B100F6}</author>
    <author>tc={006200BA-00AF-4BB8-B71C-00B400DF001D}</author>
    <author>tc={006900D0-0096-4CEE-8EFD-000D00C400C5}</author>
    <author>tc={004F00AA-00B5-4376-9A79-002F00D60043}</author>
    <author>tc={006000FC-0014-49BE-A559-00E000030025}</author>
    <author>tc={00DB00A0-00E6-424E-8C15-005B00D900AA}</author>
    <author>tc={00F700FB-00D9-42A5-AB54-00C20017009F}</author>
    <author>tc={001B00D6-0006-41A2-9E82-006E0035002E}</author>
    <author>tc={00FF0029-0023-4762-9B0B-00D50025007A}</author>
    <author>tc={00B00089-002A-4D5B-B8A2-002400DF008D}</author>
    <author>tc={007C003A-00FF-413F-8BD1-002800E9004F}</author>
    <author>tc={00C100B2-00BA-4BFB-B04D-001900150089}</author>
    <author>tc={00B6004D-003C-41F9-8B18-009C00500055}</author>
    <author>tc={00570006-007B-47A4-8199-0055001900DB}</author>
    <author>tc={00FA0087-0004-4083-8664-00220071004A}</author>
    <author>tc={00CB0026-008B-485F-9127-0082009F0014}</author>
    <author>tc={00C30041-00F1-4F46-ACF7-00EC00E900F8}</author>
    <author>tc={00680082-004E-462C-A6E8-002200D1002C}</author>
    <author>tc={00BF0036-00F1-440A-A92D-00F000C200D4}</author>
    <author>tc={005B005E-00F7-4391-A18C-00B30028006B}</author>
    <author>tc={00F80008-00C0-401A-9F3E-001D00C6003C}</author>
    <author>tc={001A002C-005A-423B-A221-00CF006600EF}</author>
    <author>tc={00FC0005-0066-40AF-BD5F-00B6006000C9}</author>
    <author>tc={009F0056-00BE-40A8-98CC-00A500EF00EF}</author>
    <author>tc={00DE0051-00D5-44B8-B0EF-00BF00F00057}</author>
    <author>tc={009C0045-0091-4F03-9680-00F200DE002A}</author>
    <author>tc={00D700EB-004C-4737-B69E-00D400D4000F}</author>
    <author>tc={00DE0044-0069-4714-B10F-002000AB00DE}</author>
    <author>tc={0039002D-008D-41CA-A126-00BD004B00DB}</author>
    <author>tc={00890049-0069-4CDD-863F-0007008A000F}</author>
    <author>tc={00B80073-0041-4486-95A7-00D900FE0004}</author>
    <author>tc={009E0024-00AC-4FE7-A0FD-0000005900F4}</author>
    <author>tc={00090080-0016-476B-9F54-000000AB00F5}</author>
    <author>tc={002300AC-008E-410C-B681-00D600E40012}</author>
    <author>tc={004600A4-0082-4328-AA4A-00E500FF009E}</author>
    <author>tc={008D0050-001A-4577-A29D-007200280017}</author>
    <author>tc={007A00D0-00EE-466D-9197-00B100130016}</author>
    <author>tc={006000D1-00BF-47CB-8860-00390033009D}</author>
    <author>tc={00CF00A8-004E-4769-B9AC-007000F000B4}</author>
    <author>tc={002800E7-0062-4C72-ABBE-00F300F5007F}</author>
    <author>tc={00DD00DE-0079-4B16-BE28-0008005200B6}</author>
    <author>tc={00D000D6-00E0-4962-BDDA-008000B30020}</author>
    <author>tc={007D00C9-006A-41AD-98AC-000200E4008B}</author>
    <author>tc={00970071-00C4-4D91-AECE-00E20039006B}</author>
    <author>tc={00350060-00AF-4F81-9EA3-00C4009A00DF}</author>
    <author>tc={005200E2-0057-4CB3-B58B-0072008700E4}</author>
    <author>tc={003C00EA-00E7-4245-8014-00FE004E0098}</author>
    <author>tc={00CF00E5-002C-402E-B53C-006600CE006C}</author>
    <author>tc={00F5002E-0050-4D31-88C9-001A004C00BC}</author>
    <author>tc={009200A2-00B7-43DB-B9D2-00D500CC00F6}</author>
    <author>tc={008600E9-00F7-40CC-9E07-003900D200FE}</author>
    <author>tc={00ED00A6-009D-4E89-85E1-00C9007300A0}</author>
    <author>tc={00B900E1-0007-452C-B351-00D4007B0042}</author>
    <author>tc={00D90042-00D8-4587-920C-002B00480014}</author>
    <author>tc={003500BE-00FA-4FB5-B8D6-002C00610064}</author>
    <author>tc={00170029-009A-4C2C-8E5E-009400EE00F1}</author>
    <author>tc={008C0068-00E9-4099-A8ED-00A9002D006F}</author>
    <author>tc={005500D4-0015-44B0-B03D-00AD00400032}</author>
    <author>tc={00F20035-006E-4D1C-83AB-00D300A90029}</author>
    <author>tc={007200CE-0054-44E8-824B-008C004E00A4}</author>
    <author>tc={00610068-0070-4840-8381-000B00C400D6}</author>
    <author>tc={003A00B6-0027-4FD5-9092-00C000AB0007}</author>
    <author>tc={00AD0065-007C-4AE4-A81B-0028006300DC}</author>
    <author>tc={00EE00A3-0054-43DE-A3B1-009A00E100DF}</author>
    <author>tc={00A90001-0025-4991-8F7A-00F7002700F6}</author>
    <author>tc={009C00B3-00FE-4E0A-999C-00CE00A400C8}</author>
    <author>tc={00CE0054-0081-44BB-85AD-006E002B0019}</author>
    <author>tc={00790030-0065-4271-946D-005000470013}</author>
    <author>tc={00F3001D-0090-4624-9A4A-00E800FC0053}</author>
    <author>tc={00870012-0090-48B4-9239-006000FD0042}</author>
    <author>tc={001B00E7-00AC-4354-A79A-0042004F0040}</author>
    <author>tc={005300D7-0009-4FBB-B4E3-001800DF0043}</author>
    <author>tc={00E40093-0058-4600-84FF-002F001700EB}</author>
    <author>tc={00AF0099-00B7-4E57-BD7F-00BA001600F3}</author>
    <author>tc={00D100B4-004F-4541-8AD5-007400940098}</author>
    <author>tc={00F70029-00E9-41B1-B9A8-0063009C0090}</author>
    <author>tc={002400F2-0048-4C77-B88A-00C5007B001A}</author>
    <author>tc={00CC0086-0015-4BCD-A378-00C100E300F5}</author>
    <author>tc={00AC0054-00EA-45E4-ABCA-00D9001D0020}</author>
    <author>tc={0045001D-001B-4213-9D4D-00DD001400C7}</author>
    <author>tc={00A4002F-0021-4684-AE93-00DE0053005A}</author>
    <author>tc={00B400DA-00E6-4FD1-8B54-003F007100D3}</author>
    <author>tc={00A1003B-0068-433E-8056-000300C000A7}</author>
    <author>tc={00100043-0031-49C5-8B18-004D00D9006F}</author>
    <author>tc={00CB00FC-0000-45D2-A3E5-00480046002B}</author>
    <author>tc={008900B9-0062-45D3-AD8A-00CE0035005F}</author>
    <author>tc={0065002B-00D2-432E-94A0-0057001F0029}</author>
    <author>tc={004D001B-00FF-4A4B-8054-005300EF004B}</author>
    <author>tc={00A800C8-00A5-4D56-9DE6-006C002B0012}</author>
    <author>tc={002D0035-00C6-44D5-B938-00AA00E600BB}</author>
    <author>tc={000C003A-00CA-482E-831E-001100DE0036}</author>
    <author>tc={001F009F-00F4-4C76-A7D3-00C800F30017}</author>
    <author>tc={003F00E8-00E9-459D-98A2-001E003400F4}</author>
    <author>tc={0004000E-00DD-4CA9-9625-004A0064007C}</author>
    <author>tc={00CD00E4-00EC-4607-A471-00C000CF00A8}</author>
    <author>tc={00040086-00E3-4EC0-B88D-0036005300F8}</author>
    <author>tc={00960067-00EB-49D0-8AA0-009800E000EE}</author>
    <author>tc={001B0065-005B-4E17-A7E9-00D50024008A}</author>
    <author>tc={00BB00B8-008C-4C15-9E65-002B002C0002}</author>
    <author>tc={003700AD-006C-4A56-BAFF-009B006C00A6}</author>
    <author>tc={00BC0061-00E9-49F9-8E3C-008000A60007}</author>
    <author>tc={00250051-0085-44C0-93E3-0033008E006E}</author>
    <author>tc={006F00EE-0022-4177-B56C-001700D800E0}</author>
    <author>tc={00220069-0053-4B38-9253-005500810065}</author>
    <author>tc={009B0052-0032-4748-9AA2-00A0004B00F8}</author>
    <author>tc={00DB000B-009F-4932-B7A7-000700F6005E}</author>
    <author>tc={00F200E0-0018-4C1C-B7A2-0053006F00E9}</author>
    <author>tc={000F00FE-00B7-4FF5-9CEB-002F00330053}</author>
    <author>tc={008E0091-00FC-43CC-A8C2-0040005800A9}</author>
    <author>tc={00180021-000D-463D-B7C5-009B000B00EB}</author>
    <author>tc={0005000B-00AC-4EA5-9305-007000DF00D0}</author>
    <author>tc={002A0059-0026-4EF4-9CFC-00A70064004B}</author>
    <author>tc={009300B2-001A-491D-945A-002100E50057}</author>
    <author>tc={00440087-00C2-4B67-B3AB-00A1005600C2}</author>
    <author>tc={00830026-003F-413F-A95B-0081002900F8}</author>
    <author>tc={00760011-00E6-40C7-B911-00EB003300DE}</author>
    <author>tc={00E60021-0010-46DF-9962-009A004E00B1}</author>
    <author>tc={005C008F-007D-4BC5-9E6C-0024005F0090}</author>
    <author>tc={000F0021-00D3-444F-BF0C-003600CD0006}</author>
    <author>tc={00960024-00FF-4017-8AD8-004C005D0067}</author>
    <author>tc={00770066-0013-41F8-ABA9-00A5002F00E1}</author>
    <author>tc={00A400B3-00AE-4976-B78F-004700630044}</author>
    <author>tc={00A0001D-007E-4B15-9006-004400EF00AE}</author>
    <author>tc={006100BE-009B-47D5-ACC5-007600FC00F7}</author>
    <author>tc={00520090-0085-4AB1-A473-0075001F0040}</author>
    <author>tc={00EA006F-007D-477E-98DA-00B5009A00B5}</author>
    <author>tc={00BD0027-00FA-4AAA-85AF-000A008300C0}</author>
    <author>tc={008000F6-0021-46C8-A6C6-009C001A007F}</author>
    <author>tc={0026006E-00C9-4E5E-9416-000700E70013}</author>
    <author>tc={00F50048-00D7-4BF6-8B0C-00C8006B000C}</author>
    <author>tc={004E009A-00E4-44AB-9A50-002F006F00A2}</author>
    <author>tc={00D20084-00AE-4FA5-A343-00AC00B600C8}</author>
    <author>tc={008500C1-0077-43D5-8550-00F800EC0029}</author>
    <author>tc={003A00DF-00C4-464B-B581-00D9006900B7}</author>
    <author>tc={005500C9-00BB-401E-9107-00820009002D}</author>
    <author>tc={00CE000F-0091-4E81-B92F-002B005F00D6}</author>
    <author>tc={0002007F-00E9-4395-90A0-00AA00480031}</author>
    <author>tc={00DC00FA-005D-4B76-8041-00D200C6006D}</author>
    <author>tc={002D0044-00D8-4DE9-B74A-001D006F008E}</author>
    <author>tc={004700FC-003F-4C23-B6F1-0026008900AE}</author>
    <author>tc={00C8003F-004D-4385-A7B3-007A007600CF}</author>
    <author>tc={00C4000D-0042-4E13-A4B4-004300030065}</author>
    <author>tc={00A400D3-000E-44CC-9E87-004700C5008C}</author>
    <author>tc={00C0000C-0062-42D4-9257-0015005900B1}</author>
    <author>tc={006A00C7-0007-44DC-807E-00B9002900EC}</author>
    <author>tc={00760011-00B8-4C9E-96AC-0040008000BF}</author>
    <author>tc={00670025-00BD-4ED2-8733-00AA005300E3}</author>
    <author>tc={00D50089-004B-42B8-92AB-002E00B20058}</author>
    <author>tc={00D2004D-007B-4D88-A2AF-005A00A1001D}</author>
    <author>tc={00450018-0091-4F0B-AC78-006D00D1008E}</author>
    <author>tc={00350023-003A-4054-9CFD-008300DB00A5}</author>
    <author>tc={003B0092-0011-440E-B665-000700FF00E1}</author>
    <author>tc={001400DA-003A-4ABE-9964-008400FB0001}</author>
    <author>tc={003D009F-0096-4A01-A42C-00A50081004B}</author>
    <author>tc={005F0088-0016-4BE5-851F-00E700E400A5}</author>
    <author>tc={00D60055-0000-45ED-890F-00F200F30032}</author>
    <author>tc={000B0012-000B-470D-88E9-00F8001100B6}</author>
    <author>tc={0075007F-0016-4B04-932F-00E10054002C}</author>
    <author>tc={00C200B8-005A-4296-800A-003F00970020}</author>
    <author>tc={004400FA-0041-4072-BDF2-0006009F00DD}</author>
    <author>tc={009400EE-00A5-4D5F-9DB0-001E00670050}</author>
    <author>tc={009C0075-000C-4950-99B5-00A100910055}</author>
    <author>tc={001500B5-00C3-45C3-A2C4-007C00EB0071}</author>
    <author>tc={00300035-00B0-4422-8D4A-004A001D00D1}</author>
    <author>tc={00F900C8-0088-4DA1-8EF9-00F20063004B}</author>
    <author>tc={0084006A-00BF-4E9B-BD67-00DB00920051}</author>
    <author>tc={00150066-0005-4F4E-9A00-005500490058}</author>
    <author>tc={00A500E8-0051-4531-A200-00B200A60069}</author>
    <author>tc={0051009B-0053-45E5-A574-00420057008D}</author>
    <author>tc={00DE00E4-0009-4F3B-907D-004A00790007}</author>
    <author>tc={006E00A1-00DE-4799-96E1-00E5001100F8}</author>
    <author>tc={00530095-00CA-4329-9EE8-0004003400CC}</author>
    <author>tc={00BC0060-003F-4669-8CBF-00CF001900BB}</author>
    <author>tc={00070067-004E-477A-B8F8-002F007C00BD}</author>
    <author>tc={00FB0021-00DD-463E-BF64-005B000800C7}</author>
    <author>tc={001500B0-0005-4AF8-AA77-00B3001900BC}</author>
    <author>tc={00280046-00D4-4884-A8AC-00A800E000A3}</author>
    <author>tc={003A0007-009C-475E-A969-004300A4003D}</author>
    <author>tc={005F00BD-00C4-4BF2-85DC-00BB00CA0083}</author>
    <author>tc={009B00AA-0034-4511-842D-00A500940089}</author>
    <author>tc={00AE00BE-00C1-4F2E-BA54-0058002A00BD}</author>
    <author>tc={00570009-00C5-4DE4-B5A5-001B00830066}</author>
    <author>tc={0074009B-00D8-4FDF-8CC1-00C000D20044}</author>
    <author>tc={00BF0057-0092-434C-895D-0074003100FE}</author>
    <author>tc={00DB0018-00B6-4B5C-87F6-0088007B002C}</author>
    <author>tc={00780052-00DF-437C-AC9D-00D300E800A3}</author>
    <author>tc={00CF00C7-00E4-42EB-8E6A-00C300D4006E}</author>
    <author>tc={002B002C-00A4-4E77-8CB0-002200E10080}</author>
    <author>tc={00DC0019-008B-4B95-89CB-008600B300BD}</author>
    <author>tc={00F400CB-0069-4D00-8BF2-0041002E0064}</author>
    <author>tc={006F0069-0004-4F92-BBE1-00A7008600A7}</author>
    <author>tc={00E2003C-007C-4D44-9021-00AA0063001D}</author>
    <author>tc={00C7000B-0093-4DE7-93AE-00BC00FF00B4}</author>
    <author>tc={0092005C-000B-4D30-B3ED-00A700900014}</author>
    <author>tc={00CF001E-00FC-4AD5-9877-002000D20061}</author>
    <author>tc={004D006A-00D6-4CD0-96E0-000000BD00FA}</author>
    <author>tc={00EF007A-0059-47FF-8DFB-00C9007A0076}</author>
    <author>tc={005500A2-0005-49C0-9381-00E8004C0064}</author>
    <author>tc={0078002E-0018-478B-A4A3-007A0099005A}</author>
    <author>tc={003800DC-0003-4584-84BF-006E00C1009C}</author>
    <author>tc={00CC0037-007C-4B67-833C-00FD0038007E}</author>
    <author>tc={008C0062-0082-4E09-85FE-0014004F0003}</author>
    <author>tc={0062002C-00CA-4F22-BE7E-00AA00A70057}</author>
    <author>tc={005D00E6-00A8-4428-AE0A-0063000000DC}</author>
    <author>tc={007400F0-0096-4CEA-B516-005900D300E4}</author>
    <author>tc={008600F0-0049-416A-A641-00AF00250026}</author>
    <author>tc={00F800EB-00C4-4B37-9B30-0066004D0019}</author>
    <author>tc={0027003C-0047-4229-AFC0-005B00660079}</author>
    <author>tc={00B4009F-00A4-4ADE-A37A-006200F0004D}</author>
    <author>tc={00E900E9-00D2-425F-A2BD-008D0099007C}</author>
    <author>tc={005E0012-0004-4CB9-975A-004F004A00CF}</author>
    <author>tc={00AE0095-00C3-4B92-9EEC-000A00700030}</author>
    <author>tc={000E004B-008A-4BD4-A91B-00B800FB00B6}</author>
    <author>tc={00A50045-00C6-45C8-A404-00C300690009}</author>
    <author>tc={00CC00BC-0073-481B-A4E8-00C0006D00A2}</author>
    <author>tc={005B0056-0035-4D75-AFE7-005E00C300F4}</author>
    <author>tc={00E800D9-0037-4E2A-9ECA-006F00EA0059}</author>
    <author>tc={009E0078-004A-4164-A952-00E300370062}</author>
    <author>tc={000E0033-00BC-4B14-8653-006200F0001C}</author>
    <author>tc={0068000B-00B9-493E-A21A-0023008300FE}</author>
    <author>tc={00F90048-007C-427A-8E34-0066009F0002}</author>
    <author>tc={00DA00E4-00AE-4190-8661-000E006C00A0}</author>
    <author>tc={00BE00E4-006D-4E97-A01D-005E00F50025}</author>
    <author>tc={007A006C-003D-422E-80AF-001100B80031}</author>
    <author>tc={00CB0077-0095-4DF2-9F33-00C4006D00B1}</author>
    <author>tc={00AA00D1-0085-431C-A3B3-001F007900F6}</author>
    <author>tc={00E7002B-0076-4253-8FC8-007A00F500EB}</author>
    <author>tc={004C0046-0044-4A33-A5C8-00F3004600D0}</author>
    <author>tc={00F40087-00E7-4E49-B41C-00E700D000BB}</author>
    <author>tc={0031008C-00FA-4471-AEE7-00F800D50093}</author>
    <author>tc={003B00FC-005E-4B05-A63B-007A0034009F}</author>
    <author>tc={006D0000-0079-465E-98A1-004400C100C0}</author>
    <author>tc={00840006-001E-4B29-B9BB-00460060004E}</author>
    <author>tc={003800CF-0026-4705-9B60-007F00E80055}</author>
    <author>tc={00E50002-009C-4314-B989-00D800350036}</author>
    <author>tc={00C2000E-0042-4CF5-A9D2-00F400B60047}</author>
    <author>tc={00010019-0039-4FB6-86DF-00AA0031000F}</author>
    <author>tc={004400C3-00DE-4787-AF95-0052006500D8}</author>
    <author>tc={001100D6-00B2-4A55-9556-00E100BF007E}</author>
    <author>tc={0008008B-00B0-4D85-8DC0-008700200043}</author>
    <author>tc={00DB008F-0085-4A2F-B755-00FC00720055}</author>
    <author>tc={00D600DE-00D0-4B8E-87E2-006100F200BD}</author>
    <author>tc={0005008C-0022-4FE6-9322-0065006F0020}</author>
    <author>tc={007000F1-00DC-4D23-80E4-00EA00DA0055}</author>
    <author>tc={007800D7-00C3-454D-A3CE-005500A50081}</author>
    <author>tc={002F0088-00BC-460A-B0DF-009400850048}</author>
    <author>tc={00DB0082-000B-4C10-BCD1-0029003D0068}</author>
    <author>tc={00960086-0098-449E-B092-009E00AC007F}</author>
    <author>tc={00AA00BD-0076-4EC1-BBB9-00C700BC00AA}</author>
    <author>tc={00C20008-00BF-4839-830A-003D00EF0025}</author>
    <author>tc={00620028-0085-45DE-93E8-001500AC00A6}</author>
    <author>tc={00C1000A-000F-40F0-B534-00470067006F}</author>
    <author>tc={00110041-00CA-40BB-B4A7-00DC0015004E}</author>
    <author>tc={00140035-0023-4A3C-B463-00DD00A900E9}</author>
    <author>tc={007A0045-0093-43D2-99D9-00FA00E300FB}</author>
    <author>tc={00AA0052-00A0-457C-A2FB-006A003F00D5}</author>
    <author>tc={00A60082-0066-4458-8D0D-00310051006C}</author>
    <author>tc={006E00BB-0008-4029-81E5-003D004500A7}</author>
    <author>tc={007A0099-00E8-47CD-BED5-00E400D20080}</author>
    <author>tc={00D4003B-0073-45F4-ADA6-00FF003600A2}</author>
    <author>tc={008E004D-00BD-4198-A1E2-00C500F5000E}</author>
    <author>tc={00B600F6-00BD-4682-B0D2-006A00F10036}</author>
    <author>tc={007A0036-003D-4C02-BE28-00BC006E004E}</author>
    <author>tc={00BE00CA-00E4-4B55-98EA-00AC00B80094}</author>
    <author>tc={005600F9-0002-4B63-9840-002C00D60049}</author>
    <author>tc={004E00E6-0081-45C1-93B2-0059001700E7}</author>
    <author>tc={00720080-0094-4276-8FE5-00390047004D}</author>
    <author>tc={003E009C-00E2-44E4-988E-0029001F0026}</author>
    <author>tc={007C0038-009D-4CBA-82F1-005B00940027}</author>
    <author>tc={004600DA-0031-409F-807F-007000E400FC}</author>
    <author>tc={007E00B2-00D4-4610-A0D0-000B00A60088}</author>
    <author>tc={00970067-001E-4370-9266-002700CB00C1}</author>
    <author>tc={00D50042-0026-413C-BDF2-00BA00F600A7}</author>
    <author>tc={0042009D-0029-49C3-95AA-00E900DE00AC}</author>
    <author>tc={00190025-00A0-4CB0-9EDF-00A90069007F}</author>
    <author>tc={002600C0-00BB-4AB7-84E3-008900CD00B9}</author>
    <author>tc={006F000F-00B2-4623-80C8-00C5002800DC}</author>
    <author>tc={00940057-0070-4BD2-A999-00E600D50027}</author>
    <author>tc={000600EB-0033-4A12-876B-001D002D007D}</author>
    <author>tc={004900F7-00A4-405C-91E9-0089009B0099}</author>
    <author>tc={002D006B-0046-4F6D-9A5B-003500EC006F}</author>
    <author>tc={006D0025-002A-400B-8570-001900530011}</author>
    <author>tc={006500C7-00DF-47C7-AE29-00250014005D}</author>
    <author>tc={00030005-00D8-4663-A6FA-00FA00F50035}</author>
    <author>tc={00C60032-00EA-4041-A0E2-0076004900C2}</author>
    <author>tc={00D70010-0080-4525-932E-00BA00850084}</author>
    <author>tc={003D0073-00F8-4D32-B013-00BF00C500FE}</author>
    <author>tc={00790085-005E-429C-85AB-000A007B0034}</author>
    <author>tc={00C70048-0097-4097-BADD-004D00B400A2}</author>
    <author>tc={000C00BE-00CA-41E3-9350-00B9009A0098}</author>
    <author>tc={00ED001E-0095-44AF-9BEB-0068002D00EC}</author>
    <author>tc={004F00A5-004A-484D-8EFA-001900BD009B}</author>
    <author>tc={00140039-006D-4961-9222-00A60069003E}</author>
    <author>tc={00A5001B-00C0-48B8-AC68-0030005300C0}</author>
    <author>tc={005200DA-008A-49CA-96CD-0002007E00DA}</author>
    <author>tc={005D00B9-00C5-4719-A3F5-0029001C00F0}</author>
    <author>tc={00EA006D-0013-43F6-A4BF-0010002100E3}</author>
    <author>tc={004700E8-0083-49A1-A349-007700FD00D0}</author>
    <author>tc={0075007E-0045-4F53-A59E-00E900890098}</author>
    <author>tc={005B0001-002F-4F73-99ED-002200E100A3}</author>
    <author>tc={00B6002A-0063-4777-AA2E-003300B600D0}</author>
    <author>tc={00070062-00C5-4DE3-88A3-00AC00AA00AA}</author>
    <author>tc={00E5002D-0082-4E4D-9D61-009C00870023}</author>
    <author>tc={005900EC-0063-4E4C-823E-004B009300BC}</author>
    <author>tc={00F400F5-008D-47C3-B8D5-003C00F90085}</author>
    <author>tc={00380022-005B-4CA6-8353-007A001200B6}</author>
    <author>tc={0049008E-005F-4672-9E30-0052009D00B3}</author>
    <author>tc={008400E5-00C5-4E85-AA52-006500C80092}</author>
    <author>tc={000500BC-00D6-4929-9270-00D700D200FF}</author>
    <author>tc={0027001F-0069-41DC-BA01-00E700AB00D9}</author>
    <author>tc={00B0000F-0095-4A5A-93CE-004A00020046}</author>
    <author>tc={00940014-0005-459D-BAAD-0097001E002A}</author>
    <author>tc={00D000DA-00F1-4388-8413-0095005F0024}</author>
    <author>tc={002200FE-008F-4D15-9432-00FE00FE00DC}</author>
    <author>tc={007A00D7-00D4-4151-B7DA-00EF00FF0056}</author>
    <author>tc={00CF003D-0099-4B5D-BD78-000B00030071}</author>
    <author>tc={0025006F-002A-4395-9271-008700DB0052}</author>
    <author>tc={00A90039-0047-40CC-AB9D-007200750033}</author>
    <author>tc={001C004A-0057-43AC-AE67-000400B7000C}</author>
    <author>tc={00810060-00BD-4DD2-9D7B-00E600FE0094}</author>
    <author>tc={00630092-0055-4728-9F28-00B5004A0055}</author>
    <author>tc={005F0047-0018-4444-90A6-00B000FD0059}</author>
    <author>tc={00EC000C-00CD-40CF-BD34-00F500D600C1}</author>
    <author>tc={0012009E-00E0-4962-89F8-00AC007A0006}</author>
    <author>tc={000A005B-0078-45AA-8290-003B002D0034}</author>
    <author>tc={004F0062-0005-40B3-96D3-006600CA0092}</author>
    <author>tc={00C200CF-00D4-4F53-8B5B-00CB0035001D}</author>
    <author>tc={00D8004B-00FE-4BA1-8AAF-00EC00960032}</author>
    <author>tc={004200D7-00F8-4208-B71A-003800E100B0}</author>
    <author>tc={001B0009-001E-4896-B077-005D0025003A}</author>
    <author>tc={000700BD-0015-4426-9F8B-00EE002C0056}</author>
    <author>tc={00F400C0-0027-4433-9E83-00AC00C8007F}</author>
    <author>tc={008100C1-0071-494E-B7BC-0065001300C1}</author>
    <author>tc={00D30016-0050-45C9-A201-002500160082}</author>
    <author>tc={00D1002C-00AA-4638-A852-007200810030}</author>
    <author>tc={0002007B-005B-4458-AAF1-008F00130033}</author>
    <author>tc={0058000C-003A-4CA7-9853-0099005600E5}</author>
    <author>tc={00AE002A-00B3-49E6-AE54-009B002600AA}</author>
    <author>tc={00070017-00C0-4579-AC47-005A00650093}</author>
    <author>tc={00750002-005F-4DC7-92A8-0036004D00F9}</author>
    <author>tc={002B006A-004E-44C0-8320-004700A9009C}</author>
    <author>tc={005F0083-00FC-4478-89CC-002A00E50018}</author>
    <author>tc={00DA00DA-00E4-47EE-BA9D-00E8003F007B}</author>
    <author>tc={00130064-0056-4D46-A846-003F0007008D}</author>
    <author>tc={008C00FB-00AE-4BD3-B1DC-00DB002400CD}</author>
    <author>tc={008D00DB-000E-4F61-917D-001400D10097}</author>
    <author>tc={00B20067-0087-4CBD-8EA1-00CC00C800CA}</author>
    <author>tc={008E00A2-0015-4290-A173-006E003E00B9}</author>
    <author>tc={0041009C-0027-4B87-8AEE-008D006400E7}</author>
    <author>tc={002F00A1-007A-420E-93A6-00F2006F00B9}</author>
    <author>tc={004700E1-00C7-413F-AAD0-008E00F8006C}</author>
    <author>tc={009A0099-0023-4F1B-AD17-00A000140070}</author>
    <author>tc={00CB004E-008E-4EB9-AF87-007A00A000AF}</author>
    <author>tc={005F00E7-0034-4B2A-8DFB-006A00A30020}</author>
    <author>tc={00D40088-009F-4E13-8BD4-00D50096007E}</author>
    <author>tc={00410082-0007-47E8-B357-008500870093}</author>
    <author>tc={00B60099-0008-48AB-8C58-00AE00D9002F}</author>
    <author>tc={002F00AC-0031-4BE1-B450-00F800C600FF}</author>
    <author>tc={00B2000F-0028-4F08-A90F-00B90039006A}</author>
    <author>tc={00AC00CA-0087-401B-A1C8-001B008100C1}</author>
    <author>tc={00DE0027-00F7-48A0-A725-006D00AE0091}</author>
    <author>tc={00D200BF-00AA-436D-990B-008100CB0046}</author>
    <author>tc={006E003C-0066-43AF-ADD5-003900BE002C}</author>
    <author>tc={00EC00BC-005A-4B23-A936-008D00A30094}</author>
    <author>tc={0034006B-009A-41D4-A146-00B700450056}</author>
    <author>tc={00090003-0081-40FC-A34D-003800250020}</author>
    <author>tc={00350068-0062-4C3C-AC65-00F600F7002E}</author>
    <author>tc={008000E3-008F-4195-B8F2-00DC00F400F9}</author>
    <author>tc={000300DB-002E-4B2A-A98A-00660031002E}</author>
    <author>tc={009700BA-00F9-45B8-B782-0045004B0086}</author>
    <author>tc={006F00D9-0011-4B23-886E-0055003600BF}</author>
    <author>tc={002D0076-007F-459C-93F1-006200DD005F}</author>
    <author>tc={00A00037-002E-44CC-BB1F-0041002100DF}</author>
    <author>tc={006100B2-00A0-4C88-81C7-008800B5008B}</author>
    <author>tc={004900B4-006D-43EA-9778-009B00F5007A}</author>
    <author>tc={00390018-00D3-42EE-8C09-00DB00A8008B}</author>
    <author>tc={002600E7-00AB-4518-AA5F-001B0077001B}</author>
    <author>tc={00CA00E7-008D-4BD9-828D-00320006004B}</author>
    <author>tc={00F700F8-0045-4B95-BED2-000000DE0011}</author>
    <author>tc={00D30033-0089-4800-A268-007D00E4004D}</author>
    <author>tc={00010027-006B-43E4-8F48-00EA00AB00BC}</author>
    <author>tc={0025007C-0005-4597-A712-008C008900F1}</author>
    <author>tc={00230045-00B7-41C3-93C1-00AC008D0024}</author>
    <author>tc={002300AA-007F-43A6-B880-006F00590097}</author>
    <author>tc={001B00A1-00C7-41E0-84FD-00B6008F002E}</author>
    <author>tc={007900E5-0029-4D70-B6D9-00ED0043008D}</author>
    <author>tc={00F1009A-00C6-4F68-ACF1-003E00520056}</author>
    <author>tc={00CE0079-000E-47BC-A425-002E001F0066}</author>
    <author>tc={00D700C2-00A8-40DD-8508-009400D80091}</author>
    <author>tc={006C003C-002D-46EC-9014-00C9007F0012}</author>
    <author>tc={0092004A-0019-4C5D-AF46-003100A600E6}</author>
    <author>tc={00D900D5-002F-4D8A-9BFC-009F002B00D7}</author>
    <author>tc={001E0064-006D-480C-80B8-009F007400CB}</author>
    <author>tc={00D00042-0053-4BCA-9167-00FB0015004E}</author>
    <author>tc={00120090-005F-44EC-BD37-009D00AD00AF}</author>
    <author>tc={00670074-0026-41AA-8251-0009008E00D3}</author>
    <author>tc={0051006C-004E-4EBC-8F71-007700130011}</author>
    <author>tc={00C900C2-003F-4F18-90D8-004000610095}</author>
    <author>tc={005200B0-0091-4CD8-BE3A-001400D100EB}</author>
    <author>tc={0098002F-00B6-4F38-916F-002300DF004B}</author>
    <author>tc={003B00DB-009D-4D86-B214-007200B30048}</author>
    <author>tc={00FF0066-0097-4EC8-A8BE-00200051008D}</author>
    <author>tc={007600FE-00B7-46B6-8649-008A00EC003E}</author>
    <author>tc={005300AD-000A-4196-9E80-005D000E00CD}</author>
    <author>tc={00E80064-0015-4374-8F55-001300E20037}</author>
    <author>tc={00A00083-0099-4A3B-A275-0006002A0039}</author>
    <author>tc={000E008A-00F2-4F88-B5A4-004200F70060}</author>
    <author>tc={00F40077-0077-42E4-A13D-0021004800AA}</author>
    <author>tc={00D300BE-00D0-48D2-AA72-00B500260020}</author>
    <author>tc={004F0064-003E-45B5-A1F6-000D004C002B}</author>
    <author>tc={00730017-00DC-490B-B008-00E800FA00BF}</author>
    <author>tc={001E0001-0091-470E-947A-006B00BF0010}</author>
    <author>tc={000A00A3-00CD-4B1C-9801-00F300E70074}</author>
    <author>tc={00DC00A0-0024-4A67-817C-00E000480043}</author>
    <author>tc={006000F4-0011-49F7-9AC0-00CD00F50054}</author>
    <author>tc={006A0011-00C7-4FC9-93A7-000F006F00B8}</author>
    <author>tc={008A0041-000D-452D-95A5-002700E30010}</author>
    <author>tc={00E20026-004F-4D0F-B1B8-0069007400BC}</author>
    <author>tc={007F00E5-009B-47EA-B36A-000900820060}</author>
    <author>tc={00C400FB-0064-4FA3-B8F8-00E1005600A8}</author>
    <author>tc={00990067-0043-4947-900A-00FC00B600D1}</author>
    <author>tc={004200DA-00AE-45BA-85EE-000A00150005}</author>
    <author>tc={004C0076-0091-4924-8B9C-009B0003002D}</author>
    <author>tc={0001004E-00C2-4AE6-BF36-00620012007D}</author>
    <author>tc={00A0008D-0099-4271-B4B2-00DB00380094}</author>
    <author>tc={0071000B-0027-4E7F-BF1A-0085006900EC}</author>
    <author>tc={00230092-0068-4E61-9F52-0022006F0033}</author>
    <author>tc={003D0047-0047-4F4C-BE8C-007200350070}</author>
    <author>tc={001C00DF-0000-4EB7-BE7F-001900CA001B}</author>
    <author>tc={00710060-00D3-445F-8DC9-008500E4002F}</author>
    <author>tc={003600D2-0066-4DF0-8C8C-0081004D008F}</author>
    <author>tc={000E0081-0061-45E0-8D84-00D400A700C7}</author>
    <author>tc={006A00E2-000E-4641-AE57-00E300FF00B9}</author>
    <author>tc={004F00BD-0039-40A9-93F3-00A6002C00C2}</author>
    <author>tc={005300FE-009D-41A7-B81E-003300B8000A}</author>
    <author>tc={00860096-0080-477D-9789-00B9009E006A}</author>
    <author>tc={009E004E-007A-4F92-9C82-002700F600A6}</author>
    <author>tc={00BC00AD-007B-429E-B1F4-007000070025}</author>
    <author>tc={00400082-00AE-4395-9CE3-00F90098000C}</author>
    <author>tc={00FC0093-0020-44D8-9124-00B90091002E}</author>
    <author>tc={00640093-009E-485F-A93E-002900410005}</author>
    <author>tc={00720066-00AB-4845-B9AD-00FE00B80072}</author>
    <author>tc={00190053-009C-418F-8DCF-00630029000F}</author>
    <author>tc={001600AA-00F9-4BB6-A244-003800FB007A}</author>
    <author>tc={009C003D-0047-4DF7-BC5B-00CD009D004E}</author>
    <author>tc={009F00BE-002A-4FEA-A7AB-00F5002900AB}</author>
    <author>tc={00DA0015-000F-4FF6-9984-002700F900FC}</author>
    <author>tc={006000B2-004C-4AFA-BCA6-00B6005F0009}</author>
    <author>tc={0035001F-0084-4971-9504-005400770052}</author>
    <author>tc={00320039-0066-4512-8EE8-009300E90074}</author>
    <author>tc={00EE00B7-00BC-400B-BF93-0021007200B4}</author>
    <author>tc={00B100AB-0083-4652-A4BB-009000B600E8}</author>
    <author>tc={0081003E-0082-4529-AE43-0041005D0029}</author>
    <author>tc={00D500B8-0050-4056-9E6A-003600230020}</author>
    <author>tc={00E500D3-0028-4CDF-B3E7-003200B800E3}</author>
    <author>tc={00B5004E-00CE-4BBA-A787-00C100790035}</author>
    <author>tc={00A6001A-0033-4EF2-BDDC-004F00F70005}</author>
    <author>tc={00C800E4-00FB-484C-B2B9-000100DE006C}</author>
    <author>tc={0049005D-00FF-4A22-9881-002500F10078}</author>
    <author>tc={00AC0009-0077-4A7D-AEA7-00EF00A50012}</author>
    <author>tc={00AC0048-005C-4044-A180-00B200C5002A}</author>
    <author>tc={00C300FA-006D-43B4-B1C6-00D500F5002F}</author>
    <author>tc={00190088-00D7-4FDE-BA14-00240098007E}</author>
    <author>tc={00340035-0000-4D84-95DC-006100E0006E}</author>
    <author>tc={00920034-000E-4329-8F55-004500100094}</author>
    <author>tc={00AB0007-00A9-4DED-AA9B-00BB0069007A}</author>
    <author>tc={0004007C-008B-4109-B940-006A0025005F}</author>
    <author>tc={0052006C-00E3-4147-BB3A-00BE000F000E}</author>
    <author>tc={00AF00B3-0046-4F5B-A7ED-000200F40020}</author>
    <author>tc={0060002A-008C-43A4-9D25-00EA00C70059}</author>
    <author>tc={000C00C2-00D5-4DED-8C69-000E00E10073}</author>
    <author>tc={001E0093-00AE-4BA6-A7F9-004E00ED000B}</author>
    <author>tc={0034005B-006A-4B29-8334-007900CA0029}</author>
    <author>tc={00170044-0066-457B-8DD5-006100720077}</author>
    <author>tc={005B00AC-002D-4E90-B963-001400AD00DF}</author>
    <author>tc={00EE005F-00B9-4499-95CE-00C800D30032}</author>
    <author>tc={00FC0035-00B3-454B-9B1D-0077003200E4}</author>
    <author>tc={000C00C1-0047-4D98-8EBC-00FC00B3005B}</author>
    <author>tc={005F0005-0009-476D-9C70-001200BE0055}</author>
    <author>tc={00F200A8-008A-42E8-AA98-00FB00050098}</author>
    <author>tc={0076005B-002E-42BD-AD79-00D7004D00F4}</author>
    <author>tc={00E40041-0046-4EF5-95AD-006F00EF0084}</author>
    <author>tc={00D900F0-00C5-4B54-826A-001200EB0073}</author>
    <author>tc={000F0095-00F0-4356-94AA-00FD000500A3}</author>
    <author>tc={009200F7-00AE-401D-A8C9-00CE00900084}</author>
    <author>tc={006B00F0-00E3-49F4-AC4E-0012004000A8}</author>
    <author>tc={0017008A-00FD-4918-A86F-00DE008300ED}</author>
    <author>tc={00B100C7-0093-41A9-9C3B-007B00DD0089}</author>
    <author>tc={003400B3-0069-4B49-A99D-00A0008E00E8}</author>
    <author>tc={002900ED-009F-4927-BB14-0083006C0043}</author>
    <author>tc={009E009B-008D-4EFB-B7E9-001A00D500B3}</author>
    <author>tc={008F00DC-00BE-4BFB-B310-00D8006600C3}</author>
    <author>tc={00FE00F6-003A-4311-A5D1-006B00D10065}</author>
    <author>tc={00AD0026-0054-46F9-8F8E-00B8002A00ED}</author>
    <author>tc={00E40059-0071-463A-8965-00F000B000A9}</author>
    <author>tc={00C40056-009C-4A08-B84C-003100CE0067}</author>
    <author>tc={002600AA-0048-4134-8C93-00B00028004C}</author>
    <author>tc={000D005A-00D1-4E5C-81BB-00F50081004A}</author>
    <author>tc={00B30059-00C7-4366-99AB-009B00E300BD}</author>
    <author>tc={0035001B-00AC-4469-8212-006400C8002C}</author>
    <author>tc={00EA00D1-0072-4A94-8A89-006900AC0020}</author>
    <author>tc={00BD00E0-008D-47B5-B7D8-00DC001B00EB}</author>
    <author>tc={00680081-008A-4948-B9C4-001C004A002F}</author>
    <author>tc={004600B1-009A-49AF-B217-0051003000C7}</author>
    <author>tc={00E20021-0016-4D76-8016-007400BF00B3}</author>
    <author>tc={00A100BA-00FD-4123-8E41-0056000B00A9}</author>
    <author>tc={00F40047-0090-44A2-BCAA-00890043006F}</author>
    <author>tc={001E006E-00FE-4034-AB6C-00860015005B}</author>
    <author>tc={0052006A-0085-457A-9915-004E00F200A3}</author>
    <author>tc={009D0048-007E-434C-AA48-00AB003C00FC}</author>
    <author>tc={00B90095-00F2-42AC-A7DC-00B1002200EA}</author>
    <author>tc={00D4008E-00AE-46DF-AFC9-001E00FD00BA}</author>
    <author>tc={009900C5-0067-4C85-BE25-002600190051}</author>
    <author>tc={00BE0040-0089-4BEC-8F0F-00AB00CB000A}</author>
    <author>tc={00D600C0-0024-4691-89F2-009B00A90014}</author>
    <author>tc={002C0041-006C-4D47-AC7E-0045004000BE}</author>
    <author>tc={00E1006A-003C-49E5-9B52-00CA008300D2}</author>
    <author>tc={004E000B-008A-49BF-A76B-00390046009D}</author>
    <author>tc={000E0014-00CC-4EB5-80BA-000000870017}</author>
    <author>tc={00170045-00F0-48E8-98C1-009A00510060}</author>
    <author>tc={00690065-0014-441B-975A-00280031000D}</author>
    <author>tc={0016007D-00A2-48AD-89BD-0084001D0065}</author>
    <author>tc={00F000C8-0077-44ED-BE30-003F00460084}</author>
    <author>tc={003D004F-0095-4FB4-B37F-005000350025}</author>
    <author>tc={00200027-0007-4363-945C-00D6008100FC}</author>
    <author>tc={000A0016-0033-448F-B4C2-005C005D004A}</author>
    <author>tc={001900E6-00E4-4E08-84EC-00DD0062003C}</author>
    <author>tc={0057008E-008D-4BA0-8265-00AA002B0065}</author>
    <author>tc={00C600BC-0065-4BA8-A91B-009B00D1007B}</author>
    <author>tc={001000A2-004B-4542-88BF-00BA005400CC}</author>
    <author>tc={000600D7-0031-4CC5-A924-00DD00410091}</author>
    <author>tc={00A90086-0010-4517-8001-004D007F005D}</author>
    <author>tc={00380089-00AB-4D8B-8337-00AD00DB005B}</author>
    <author>tc={002100CA-00D7-4220-88DB-00F900490041}</author>
    <author>tc={00D200E0-00DC-4AF9-8115-00BB005F000A}</author>
    <author>tc={00960054-0084-45AF-875D-00B800E600AD}</author>
    <author>tc={006F002C-0083-4718-A0F1-000C006C000D}</author>
    <author>tc={008900EE-00E1-402B-A0CE-003D00470001}</author>
    <author>tc={002C00A6-00D3-44DE-B34C-00A10012005E}</author>
    <author>tc={007A00E1-0095-477C-B169-00F1001D00B6}</author>
    <author>tc={00AD00D9-0030-4C82-AC6C-00DA00D6008E}</author>
    <author>tc={00270032-00CC-4121-8C9B-006D007A0075}</author>
    <author>tc={002600A4-00EC-456D-BEC2-006400820006}</author>
    <author>tc={00A30086-002C-4714-A94B-003C00E6002F}</author>
    <author>tc={008000E2-008D-4B5D-A9A2-0035006A00C1}</author>
    <author>tc={00C2005E-00A6-47FA-A4C5-000000E50078}</author>
    <author>tc={008E00A6-0015-4B58-8676-009E00A0009B}</author>
    <author>tc={00D200CE-00F4-4AFD-8B31-009F00EF0040}</author>
    <author>tc={00850067-001F-48D3-A525-00F500A9001B}</author>
    <author>tc={000C00BF-0045-435D-BFAB-00E800CE004A}</author>
    <author>tc={00E500C6-00CA-4CDB-8241-00B900B20035}</author>
    <author>tc={00320077-00B8-4DD9-B65D-0071004A00EF}</author>
    <author>tc={00A60019-000C-4DCF-BEE1-00F900CD0031}</author>
    <author>tc={001800D3-0074-453A-A357-0074009700AF}</author>
    <author>tc={00300011-0029-4360-91D6-003B007D0058}</author>
    <author>tc={00620000-00A3-47C1-9DFB-0039002100C3}</author>
    <author>tc={00EE0017-009D-417B-B37D-007B003A00A0}</author>
    <author>tc={00AF006B-0016-4007-9932-00F300EC005C}</author>
    <author>tc={00CA00B8-00DE-4C71-8F0D-001D001D0088}</author>
    <author>tc={002200AE-0065-4775-8612-00B200B90073}</author>
    <author>tc={008B0006-00AB-4E7B-A4B0-007E004C00A7}</author>
    <author>tc={00AE0043-00E3-47E1-856D-00EA00D200DE}</author>
    <author>tc={00880023-001B-4587-AB3D-003E00F700AC}</author>
    <author>tc={003F0061-0009-4FA2-BCD6-004B007700D8}</author>
    <author>tc={006700B3-00BC-47D4-8CB8-00980031008D}</author>
    <author>tc={006D00B5-00F2-446A-A4DA-0016001400AB}</author>
    <author>tc={004E0071-0075-4FC0-B93B-00FA00670010}</author>
    <author>tc={001A002D-002F-4C44-8843-0029008C0000}</author>
    <author>tc={002D007B-0059-4834-AFC6-003A00E100D6}</author>
    <author>tc={004A007F-0002-4907-955F-002900850091}</author>
    <author>tc={00370005-00B7-46F5-9D53-00B00070002C}</author>
    <author>tc={006F00D8-0089-4350-95FB-00EA008600D4}</author>
    <author>tc={00CE00E7-00ED-4CF6-B98F-006A00470012}</author>
    <author>tc={00DA00E2-000B-4DBC-B7DD-009D003400F8}</author>
    <author>tc={00320082-0096-4A79-9C93-0078007C00DD}</author>
    <author>tc={009B001F-0053-4A09-B6A6-00DB001F0042}</author>
    <author>tc={00F200D3-008C-41B8-B17C-005D00530004}</author>
    <author>tc={002D0007-0085-4BAB-B9C9-002300F800C0}</author>
    <author>tc={004F006E-0088-4A9A-AFFD-001500A50092}</author>
    <author>tc={006C0072-00F5-476F-BAF3-002D00A8005C}</author>
    <author>tc={0060004C-001F-4899-A691-00D0003000CC}</author>
    <author>tc={00E8009B-0098-421B-9365-003D00F30053}</author>
    <author>tc={00CA00D2-0004-422C-9BD4-005A00CE0072}</author>
    <author>tc={00CA000C-0033-4B02-B93B-000A00D6000C}</author>
    <author>tc={00F900B0-00F6-4661-8F7B-001D0029009D}</author>
    <author>tc={005E00EA-00E3-44DC-95E4-0045008D0040}</author>
    <author>tc={004A0023-007E-446D-97ED-0026001E00A0}</author>
    <author>tc={00B100D1-00D5-41C9-8B81-0088001300EE}</author>
    <author>tc={0093007A-006B-47AE-9FB1-008B00D200AF}</author>
    <author>tc={007900C8-00C6-429D-BE9C-00D60058009E}</author>
    <author>tc={001700A9-005D-4349-9D7D-00AB00F400DC}</author>
    <author>tc={00AF0016-008E-4AAD-808C-00ED007C009D}</author>
    <author>tc={006A000B-000B-4329-9F48-005600370033}</author>
    <author>tc={009300A7-0018-477E-9C40-009700680032}</author>
    <author>tc={002A001C-004A-40FD-A334-00F7003700DC}</author>
    <author>tc={006500F0-0045-4BC5-809C-00AE004000CE}</author>
    <author>tc={00D70009-00D8-46B6-9B0B-00C9000500AD}</author>
    <author>tc={00B70032-0084-4093-A1A3-009E00690048}</author>
    <author>tc={00EC0089-009E-4113-BDB2-00CE00B60087}</author>
    <author>tc={0066005F-00B4-44A9-A522-00AE004C00CE}</author>
    <author>tc={009900B2-0055-4034-AC5A-009C008D008F}</author>
    <author>tc={00B80055-0019-4221-9772-00440034002D}</author>
    <author>tc={00320096-0084-46F0-B86A-008E00790065}</author>
    <author>tc={00600008-00B4-44DC-B6BE-00DB00F80023}</author>
    <author>tc={000300ED-0050-476A-A54A-00EA00D600BE}</author>
    <author>tc={001000B8-00A6-4213-B0CB-003800760097}</author>
    <author>tc={00F6002D-00DA-4BAA-BEC2-00EF00C90037}</author>
    <author>tc={00870061-0064-461E-AE2A-006000C40029}</author>
    <author>tc={005000B7-0049-4108-B5CD-00A500470067}</author>
    <author>tc={007D00D4-00A7-4E20-AC32-00F600E10098}</author>
    <author>tc={006D001D-0074-4DD1-9A73-008500D400FD}</author>
    <author>tc={003E00FB-001A-4FCC-B47E-00D20035009D}</author>
    <author>tc={000000D7-00E8-478E-8C9B-00BD002B0095}</author>
    <author>tc={007A00E5-00EE-4001-9869-009400720007}</author>
    <author>tc={008600D4-00ED-44A1-8AE5-00E1006700A6}</author>
    <author>tc={00BC00FF-008C-44AF-9486-00FA003F0030}</author>
    <author>tc={00C1007F-0035-4CF1-A8B9-0001001C0042}</author>
    <author>tc={003500DD-00D6-4553-A41E-00F500BD00E7}</author>
    <author>tc={002C001A-00AB-42A0-A648-008C0043007E}</author>
    <author>tc={008100F6-0076-4BB0-A959-00C100BE00FD}</author>
    <author>tc={009400A8-0006-4966-9B4D-00BE000A00B8}</author>
    <author>tc={0003000C-003A-482B-9ACB-00E8007000D0}</author>
    <author>tc={006D0087-0093-4D63-9458-007F00C60028}</author>
    <author>tc={006B0034-00D5-46D2-8CAA-002500CB00D0}</author>
    <author>tc={00F30018-00B8-403C-8FDA-008B00D300EF}</author>
    <author>tc={00BD00FB-00A2-40CC-A989-009E00AB00D7}</author>
    <author>tc={000F0047-00D6-47AF-9D4B-000E00720076}</author>
    <author>tc={00CC00D6-00A9-438E-88C0-00450079007A}</author>
    <author>tc={00EC0052-00BB-444F-95C8-003C00FB0098}</author>
    <author>tc={00B400AF-0007-43AF-80DF-001600DE00F9}</author>
    <author>tc={00C900A2-001F-4E64-85AD-006500E600F0}</author>
    <author>tc={00770004-00E1-4FE5-9416-00DA00DB0043}</author>
    <author>tc={0074009B-0073-4F98-95AB-007E00E700FD}</author>
    <author>tc={00E20010-000C-464A-A14E-00C1007F00FA}</author>
    <author>tc={0027004B-00E5-4A3F-82D6-008B00CD002C}</author>
    <author>tc={00960029-0083-4162-A995-000F003C0017}</author>
    <author>tc={006B00E5-00DE-4BFB-99F0-00C100AA0051}</author>
    <author>tc={00A900E4-0076-4FA7-A8BD-006A00DA0029}</author>
    <author>tc={0002001B-0023-477C-A71A-00AC000300E7}</author>
    <author>tc={00D5007F-0053-4AE4-830E-004C00910005}</author>
    <author>tc={00280020-0099-43AD-B967-0035005700C7}</author>
    <author>tc={001C0038-0014-4180-B62C-0007003E0060}</author>
    <author>tc={005D0041-001C-4C2C-B618-00D9009C0005}</author>
    <author>tc={000300F1-00D1-4AB3-B5C3-003C00D90064}</author>
    <author>tc={00550013-00F5-4F62-97E3-007E00CD0056}</author>
    <author>tc={000F00BA-007E-4EA2-AD53-00E200CF0096}</author>
    <author>tc={00A900C8-0021-4F64-8FFD-00AD00700094}</author>
    <author>tc={005100C8-00AA-4614-843A-009D004A00F0}</author>
    <author>tc={00A40094-00DA-49E8-B5CD-001F00E6006C}</author>
    <author>tc={009500C6-007E-42A7-A687-006000CC0007}</author>
    <author>tc={0044000D-00CA-4293-ABCC-0042009D0075}</author>
    <author>tc={00BE00B2-004E-43F9-971C-009F007500BB}</author>
    <author>tc={007F00D3-007F-4962-A0D2-00B4007F002F}</author>
    <author>tc={0016007A-001D-4336-B6F2-004B002C00A0}</author>
    <author>tc={00630054-00E1-4350-8B52-004B003400BB}</author>
    <author>tc={00CB00B3-0015-4309-9C5A-0001001B0024}</author>
    <author>tc={000B00CD-0086-4E54-9FF9-00DE007200B1}</author>
    <author>tc={005D0003-0021-41C7-A82E-0059001C009D}</author>
    <author>tc={00470065-00AF-4867-98FA-00DF0010007F}</author>
    <author>tc={006800CA-000C-4454-BC43-0098000400D0}</author>
    <author>tc={00C900C9-00BA-4D02-A06C-0035007700AA}</author>
    <author>tc={00B600AF-0084-4741-91DE-00BA00B900A6}</author>
    <author>tc={008400A6-00EE-4547-AAF6-00C500C800F3}</author>
    <author>tc={004E00B8-0028-412C-A012-00CC00BA00B7}</author>
    <author>tc={000B00A8-00E1-4211-A01C-00EA00BB0036}</author>
    <author>tc={007600C9-0088-4492-BF09-0000007E0022}</author>
    <author>tc={0079005C-0072-4288-AD6F-001200D500FA}</author>
    <author>tc={003A0072-00D3-4CB7-BF7E-001F00F60058}</author>
    <author>tc={00BC0028-0030-4E2F-B86D-005D00CD0042}</author>
    <author>tc={00B9001E-0067-49C2-9898-00EB00270010}</author>
    <author>tc={009B0060-00B2-4DC7-ABC2-00DE00A400EF}</author>
    <author>tc={001000A6-0016-47A1-B6B8-009800C70016}</author>
    <author>tc={00DD0050-00A3-460C-988C-00F3000D0034}</author>
    <author>tc={000000F2-0099-4C95-A234-0050003F00D4}</author>
    <author>tc={00010059-0024-4515-9069-003600FA0061}</author>
    <author>tc={002F005C-00BB-4D85-A276-0058008E001E}</author>
    <author>tc={00E50042-0090-4E57-B028-0004004300B2}</author>
    <author>tc={007E00D4-0023-4AF2-A9D7-00FE00D9006F}</author>
    <author>tc={00290016-0053-47A0-9538-00F000C30064}</author>
    <author>tc={00F8008C-00A3-4E05-827F-008900F80016}</author>
    <author>tc={00050055-000E-4888-AFA6-00CE00C5002F}</author>
    <author>tc={006B0048-0056-42B3-829E-006B00B1008C}</author>
    <author>tc={0055003E-00FF-4501-B80B-0003000000A0}</author>
    <author>tc={00BA00A7-0056-4335-9C1D-008100A70065}</author>
    <author>tc={005C0062-00B3-46EA-9A81-0090006C00AA}</author>
    <author>tc={006B00C3-0089-41E5-9F02-007800FE0086}</author>
    <author>tc={00FB0089-00E8-4DB1-834A-006800A700E5}</author>
    <author>tc={00C70002-00C1-4E51-8647-00F1009900BE}</author>
    <author>tc={00870025-003F-4609-948B-002300BF00FD}</author>
    <author>tc={00060025-0019-405F-BDF8-005B00940008}</author>
    <author>tc={00080070-008B-47FA-B9A4-0032001400B8}</author>
    <author>tc={004600AB-006A-4EED-8E32-00B7005B000E}</author>
    <author>tc={0004000B-000A-47BF-9BF4-007700410075}</author>
    <author>tc={00FF0058-00E5-4CB9-89BD-002900B60030}</author>
    <author>tc={00860076-00D3-41BE-9330-00B400DC00C9}</author>
    <author>tc={00D90050-00A3-45FF-82D7-00DB007B0058}</author>
    <author>tc={0003009A-0045-42C7-AD03-000F005E0048}</author>
    <author>tc={00DE00B3-0092-42BE-BA20-000300290046}</author>
    <author>tc={002700F2-0069-4A12-8511-001D002B000A}</author>
    <author>tc={00DD001F-00E1-41D0-ADC5-008C002600DA}</author>
    <author>tc={00FB008F-0095-4D72-A55D-006C00430011}</author>
    <author>tc={001A00C2-002E-49DA-ACEE-003E00E7000D}</author>
    <author>tc={007B0001-007E-45D8-BB54-001F005900D4}</author>
    <author>tc={008100BF-0054-4DE0-A47D-0084006200B6}</author>
    <author>tc={00DC00FD-004D-4CBC-B90A-000E00F1003B}</author>
    <author>tc={00CA00BB-0015-48DD-A770-0037008A0089}</author>
    <author>tc={00280029-002E-4655-9758-008100E20040}</author>
    <author>tc={005E00F0-00F3-4356-9F84-009200630043}</author>
    <author>tc={00DE00D3-0098-4F7F-982E-00B3005700F3}</author>
    <author>tc={00E4004B-00A9-4C31-996E-009C002A00ED}</author>
    <author>tc={00DC0081-004A-4507-98A3-00C700A00083}</author>
    <author>tc={00410049-00D7-48A1-A87A-00F80018006F}</author>
    <author>tc={0055006C-00FA-4A7E-A706-00D900750056}</author>
    <author>tc={00EF0073-0085-4071-A95B-003000630045}</author>
    <author>tc={00170061-0053-4F22-8BE6-00D00012007E}</author>
    <author>tc={00050092-007D-46F6-BBFA-00E700D000E8}</author>
    <author>tc={00ED00DE-0052-4244-A3D4-0061005A00D3}</author>
    <author>tc={004C0015-0086-46CD-B9A8-007400870029}</author>
    <author>tc={008A00EE-00E3-432E-9AF2-003500C90056}</author>
    <author>tc={000800EB-0050-4EED-8A96-00F700C700CD}</author>
    <author>tc={00FB007C-0001-4C27-8811-002800F6004D}</author>
    <author>tc={005D0067-0005-4F84-AFAF-0001004D00BD}</author>
    <author>tc={00D600AD-0073-4312-8D90-00F2004D0008}</author>
    <author>tc={00180053-0091-4CA7-95C8-00160028002C}</author>
    <author>tc={00EE0018-00A3-4125-A63F-0011009E0096}</author>
    <author>tc={00ED0029-002C-4313-9D5C-006F00EC00B1}</author>
    <author>tc={00B7000D-0007-4CA6-88AD-004C009B00A9}</author>
    <author>tc={00D700F6-00FD-405D-9CC4-007F002A001C}</author>
    <author>tc={00660098-00D8-4F90-AD30-00E0008C0017}</author>
    <author>tc={00AD00C7-0029-4234-B1A2-00B6003400AB}</author>
    <author>tc={008600B0-0033-429B-B7A5-007F004B009D}</author>
    <author>tc={002F00EC-006E-400B-957E-00310087003C}</author>
    <author>tc={0077000F-00B0-44C0-AFC2-00A40005003A}</author>
    <author>tc={00CF00F1-00EA-4A3C-8EB6-00AD006000C4}</author>
    <author>tc={008A0081-00C5-481B-8F9E-00EC00140040}</author>
    <author>tc={007D0064-007E-4417-954D-00A600BE0051}</author>
    <author>tc={005F00BB-000B-4705-976C-00AA00BF0093}</author>
    <author>tc={0057006D-00AA-44DC-AC1E-008E008100F7}</author>
    <author>tc={0066003C-00DC-47C7-9B6D-00DF00FE006F}</author>
    <author>tc={007A0077-004B-4602-8350-00B800300077}</author>
    <author>tc={00E500B6-00FB-4CD5-A320-0036006E0097}</author>
    <author>tc={009500FB-0094-439E-B6A9-00FD002000AC}</author>
    <author>tc={007C0090-0050-4B4F-A194-00EF00050059}</author>
    <author>tc={00B8000F-00A8-49E0-84D9-009C00550002}</author>
    <author>tc={003E0061-0046-45EA-9FDD-008200B7009F}</author>
    <author>tc={00A000CE-0098-4E81-8ABE-00930067002D}</author>
    <author>tc={004A0015-00C6-4A4C-BAB5-002000AE009F}</author>
    <author>tc={002800A0-00A8-42D0-8845-004A00D900B3}</author>
    <author>tc={00620061-0049-4CD4-8BDA-00A400130054}</author>
    <author>tc={006200D2-0093-4808-9213-008D00860073}</author>
    <author>tc={007D00C4-0055-4E6F-BF94-006D00540075}</author>
    <author>tc={007E0017-006D-4D3E-B73D-00E300E00042}</author>
    <author>tc={004100D5-0043-44A5-9C9D-00BA00040020}</author>
    <author>tc={005B0086-00D9-45F8-AFCF-006E00E100D0}</author>
    <author>tc={00B600DD-0003-45E2-A5C0-003B00C000CF}</author>
    <author>tc={0066005A-008E-4F77-8441-007600C80024}</author>
    <author>tc={001D00C4-0033-44A5-9BBD-00BA00D60064}</author>
    <author>tc={00BC00B7-002C-4E8C-9905-007200A10033}</author>
    <author>tc={00110004-001A-458F-9579-000600E3008E}</author>
    <author>tc={005E006F-003B-4054-8F0C-0045002800EF}</author>
    <author>tc={001F00B1-005D-4165-A760-002D00040082}</author>
    <author>tc={0093005E-00F4-4CD3-821F-00EC00350077}</author>
    <author>tc={00D30014-00AC-44A2-8DF0-003E00CD0053}</author>
    <author>tc={000500AA-001A-4BCD-81F0-0049004C0065}</author>
    <author>tc={003000F7-0056-4941-A0D4-00B0002B0045}</author>
    <author>tc={00F300BE-00CA-4F2A-AB02-007A008700E5}</author>
    <author>tc={00FE002B-0067-408C-BB9A-00F1000D0061}</author>
    <author>tc={00F900AE-006B-4388-9F1E-002C007D0026}</author>
    <author>tc={001F0072-003B-4C0E-8085-00A800AA0055}</author>
    <author>tc={0062009B-00EC-4102-8291-006700B600B9}</author>
    <author>tc={00870094-000A-4145-9773-0082006B002F}</author>
    <author>tc={00030072-0065-450A-8FBE-00F5004700F8}</author>
    <author>tc={00590019-00E2-4273-8AFD-0039002100A9}</author>
    <author>tc={00BE006E-00D5-4502-B4DD-005B00180011}</author>
    <author>tc={008B00D1-0081-48BA-86F1-00A200B000D9}</author>
    <author>tc={00D60071-0031-4229-B991-0068005C00BC}</author>
    <author>tc={004F0079-00EA-440E-8999-008600AD00DE}</author>
    <author>tc={004C0055-0036-47E6-83F7-00E30014002D}</author>
    <author>tc={008300BD-0031-4C09-91B7-00BA00B200A7}</author>
    <author>tc={004700C5-0002-431D-BE45-00E700F000AD}</author>
    <author>tc={003F00C9-00CD-4475-AFBE-00E200D20041}</author>
    <author>tc={008900CE-0098-480F-8983-003200780006}</author>
    <author>tc={009B0064-0061-4CFF-8DE3-005700A80066}</author>
    <author>tc={0089008F-000F-45C4-AF8F-000400CB0096}</author>
    <author>tc={001300E0-0060-44D0-B186-006E001500E7}</author>
    <author>tc={0012002C-00C1-4D5B-8B65-00890022001D}</author>
    <author>tc={00110048-00A0-46DD-8C5A-005E000C0035}</author>
    <author>tc={0015001A-002C-4103-AC12-002700E000CA}</author>
    <author>tc={000F0096-0026-499B-B969-006E00DF009D}</author>
    <author>tc={00B000EA-00A3-43D8-8E69-006E00E0009C}</author>
    <author>tc={00020021-0041-4075-90F9-00D000000013}</author>
    <author>tc={003100D8-00C8-4E86-B5A9-0028003400C5}</author>
    <author>tc={007700C8-00F8-4B35-91DB-003400A00059}</author>
    <author>tc={006B0019-0019-4F53-ABAA-000200FF000A}</author>
    <author>tc={002A0009-0057-47D3-A296-005600940074}</author>
    <author>tc={00B60083-002F-4472-9FFE-001000FD0011}</author>
    <author>tc={00800082-0036-44D9-97C9-005700C2001D}</author>
    <author>tc={00A30035-00F8-47AB-BA88-00D600450057}</author>
    <author>tc={000500D3-0010-4D47-81AD-00A6000A000D}</author>
    <author>tc={00800001-003E-4C14-8473-001100450043}</author>
    <author>tc={009600F1-0024-4018-BF83-00DF00870052}</author>
    <author>tc={004A001E-0075-4628-8666-00F800EE0094}</author>
    <author>tc={007300DA-0035-4CBC-BD89-000500E70022}</author>
    <author>tc={006C0054-00BC-4820-B753-001A00D50001}</author>
    <author>tc={00CF0083-008B-4C8E-807C-00CA000400D3}</author>
    <author>tc={002800A2-005D-4947-B510-003700820065}</author>
    <author>tc={00720005-0023-43DE-8470-00F5002600D8}</author>
    <author>tc={00D800CF-0081-4461-AB80-00EE00C3000C}</author>
    <author>tc={00050071-00C9-47D8-A83B-000B00A700E5}</author>
    <author>tc={007400D7-0058-4A9F-9368-00C000E800A3}</author>
    <author>tc={008D002E-00B7-4E9F-8908-00F100E000F8}</author>
    <author>tc={00020039-00D6-40B9-BAFE-0084005900BD}</author>
    <author>tc={00680087-004E-45D8-99BF-0011006400CF}</author>
    <author>tc={00920022-00D6-4BB5-A2E9-0017007000B9}</author>
    <author>tc={00530000-003B-4B18-B21B-008800CC00A5}</author>
    <author>tc={00F20021-0066-4EEC-8054-00440019006C}</author>
    <author>tc={0061002D-00CF-495C-9F79-002700CE0022}</author>
    <author>tc={00DC00C6-00BF-4759-8286-00BE00920006}</author>
    <author>tc={00CB0022-00D3-46EA-AD53-00EB009D0004}</author>
    <author>tc={006600A8-008E-46A5-BB70-005200E80077}</author>
    <author>tc={003D00DF-0017-4728-8A39-0070003E00FC}</author>
    <author>tc={00E600D8-0023-4D2E-B717-00360023007A}</author>
    <author>tc={00CE0003-00B0-4478-960E-0086007400DC}</author>
    <author>tc={00590022-008F-4C43-95CC-005B005F00DB}</author>
    <author>tc={0011007A-002C-447D-87B1-0016002E0082}</author>
    <author>tc={00C70001-00C7-40F9-81C8-0070003300E1}</author>
    <author>tc={0010004F-00BC-4D2D-A861-008C001500EC}</author>
    <author>tc={008B00DE-0009-4F89-AB1C-008A00730065}</author>
    <author>tc={003F00E7-004D-40DE-A720-00F5007600C1}</author>
    <author>tc={004C0038-00A7-455E-B5E7-008C00D90039}</author>
    <author>tc={00C30030-00E1-4E67-8481-000F009B006C}</author>
    <author>tc={0001003C-00BD-4C2F-BF37-006E004A0094}</author>
    <author>tc={00960016-004E-4A61-806C-002D00BB00CE}</author>
    <author>tc={000E0056-00C6-4F11-B792-004B00940060}</author>
    <author>tc={006D0016-00D4-489C-8257-006700B8007C}</author>
    <author>tc={00FB004F-00E5-49AC-9DFE-003400460034}</author>
    <author>tc={001C0096-003E-4E60-A517-00F8008C00E9}</author>
    <author>tc={00C70021-00A6-4B80-8204-0065000800FC}</author>
    <author>tc={005300AB-00D8-4CE1-A76D-00D600BF00C0}</author>
    <author>tc={00B20035-0006-4A64-A632-009600640044}</author>
    <author>tc={00D70008-00A4-49AE-837A-008400F50044}</author>
    <author>tc={0025007A-007D-46D1-97C0-003C00F8009F}</author>
    <author>tc={0064002D-00BF-4C21-AE6C-00B500ED004F}</author>
    <author>tc={007D003C-0019-45D4-9209-00AE004F0070}</author>
    <author>tc={007700B0-0066-4DA3-BF65-0025008E0046}</author>
    <author>tc={00B100A3-0025-4BB6-AEA5-00B400420037}</author>
    <author>tc={00010041-0078-4023-B2DB-008E007F0054}</author>
    <author>tc={00990012-000A-4AAC-B05F-00A600BE003A}</author>
    <author>tc={00910040-00D8-494A-9C99-00CB00E00043}</author>
    <author>tc={00430041-0015-4F27-8C3D-004D00CE00DE}</author>
    <author>tc={000100EA-00A3-4FEC-9603-003F007B0047}</author>
    <author>tc={0068000D-006A-4F95-88D4-00D6000E00FF}</author>
    <author>tc={0018002B-0045-48E7-9A10-00E30082000F}</author>
    <author>tc={00B20098-00D0-47F3-BB19-00D8008E00F1}</author>
    <author>tc={00FC000B-0035-4125-95A2-00A800FA0009}</author>
    <author>tc={001D00C7-0058-4145-8923-00E4003B0015}</author>
    <author>tc={00ED0064-0070-45B5-94BE-006E00DD00D3}</author>
    <author>tc={003D00F8-0002-47E9-A6AF-000C00BB0063}</author>
    <author>tc={00AA00A7-0052-403F-A3A4-006A000B001D}</author>
    <author>tc={00310093-0086-42DD-AF1E-001600F90060}</author>
    <author>tc={00FE005D-00AC-46DD-99D2-00F700C300D8}</author>
    <author>tc={00A100C6-00A0-43EB-9D33-0011008C000B}</author>
    <author>tc={000E0085-008B-4F11-9F51-00F5001F0020}</author>
    <author>tc={00FB006A-0096-48E7-914F-0035008200C4}</author>
    <author>tc={009D007A-0090-4E25-8977-004A004D00FE}</author>
    <author>tc={00440055-00AA-4A00-AF3A-005E0057003F}</author>
    <author>tc={00AE00B7-0034-4FDD-BD7C-00AE007F00A2}</author>
    <author>tc={00E70006-000E-4BB0-9CB7-00E3003B00FA}</author>
    <author>tc={007B0074-000A-4937-B5C3-00D600A40038}</author>
    <author>tc={008E0002-00D7-4D03-8815-004A004D0053}</author>
    <author>tc={007D0033-0093-47BE-AC78-00A20061008B}</author>
    <author>tc={000700CA-0041-4308-894F-00C200D20009}</author>
    <author>tc={00900050-007D-484C-B75E-0091004C00F0}</author>
    <author>tc={00BA0082-00C9-47A9-BF61-004700EA0048}</author>
    <author>tc={00A300F3-001E-4B62-9BFE-00B7000E00F6}</author>
    <author>tc={00D700E5-004A-435A-822E-00BD00C100D3}</author>
    <author>tc={00580049-00F8-41F7-A453-00FE00070020}</author>
    <author>tc={009B00AF-00A6-4369-A81C-00E100BB00EC}</author>
    <author>tc={00EB00F1-005D-45BD-9A2A-00D300D500DC}</author>
    <author>tc={008000FA-00F0-4CA9-A051-003C003C0001}</author>
    <author>tc={0014008A-00E8-4500-9842-00FC006100E6}</author>
    <author>tc={00540054-0001-4124-A2FA-00EA007100D7}</author>
    <author>tc={003500B3-006D-40C3-AC70-00F3007900E4}</author>
    <author>tc={009900C8-00B3-4982-AB2D-00D700450014}</author>
    <author>tc={002E00F6-0027-46C2-9237-001D004A00CD}</author>
    <author>tc={00600071-00F0-43BA-893F-00AC00320086}</author>
    <author>tc={00A40098-00B7-4290-8375-00DE00A400AE}</author>
    <author>tc={005C0038-00B6-4A9F-A199-006200D900E5}</author>
    <author>tc={005300E3-000A-4A47-A322-0070007C0036}</author>
    <author>tc={00C5001C-0097-4327-85F6-00CF00F70092}</author>
    <author>tc={008200EC-009F-4522-9F6F-000D00E50030}</author>
    <author>tc={00AE0016-00B3-45CF-BC20-00BD006A0072}</author>
    <author>tc={006F007A-004A-4360-829E-00B000310016}</author>
    <author>tc={007700F5-003F-462B-A6F8-006000E0006A}</author>
    <author>tc={006100F5-0065-4343-895C-00F00027000E}</author>
    <author>tc={009100CF-003F-4400-BAB3-001800E30043}</author>
    <author>tc={00E00081-0020-4879-8178-00C300060011}</author>
    <author>tc={0001008F-0074-4F0D-8148-00BE00E6007F}</author>
    <author>tc={0020009A-002F-4143-9B4F-005500D90086}</author>
    <author>tc={008700E5-0022-45F5-A182-00E3002300CC}</author>
    <author>tc={00E200FF-0010-45C5-A0EC-007800B50083}</author>
    <author>tc={0033006E-00FB-4A7F-AE85-0087007A001E}</author>
    <author>tc={008B0046-00D8-4FF0-98CD-00A900A00009}</author>
    <author>tc={00D1003F-00D2-4747-BF50-00B400D100B4}</author>
    <author>tc={00010073-0004-494E-8BBF-000500030067}</author>
    <author>tc={00A5008E-0061-45F3-82D6-0004007200FA}</author>
    <author>tc={00740024-00DE-48BA-B852-009C00E20036}</author>
    <author>tc={008F001D-0076-49FB-8172-005E00B000B3}</author>
    <author>tc={009300FF-004B-4D79-9245-0075000600B1}</author>
    <author>tc={00BF0045-00F1-4D42-9E51-004E0075001F}</author>
    <author>tc={0007005C-0081-428C-8092-00FB005200D0}</author>
    <author>tc={004E0070-008D-48A4-820E-00800020008F}</author>
    <author>tc={007B0089-00A1-483A-AD64-003400900056}</author>
    <author>tc={006A0018-004B-4600-A5B2-00B100670019}</author>
    <author>tc={009E00D6-0073-4EAF-A47F-00A90030007B}</author>
    <author>tc={00640086-0039-4D27-9245-00D0005400BA}</author>
    <author>tc={00CB00F8-0006-4F6B-9E9A-00A800BE001C}</author>
    <author>tc={006100C6-0056-45AC-9DFB-00FD007700E6}</author>
    <author>tc={009C0001-0048-46C6-B147-00BB007C0058}</author>
    <author>tc={00EC00D9-0086-4501-B4AB-00FB0049006A}</author>
    <author>tc={00410041-00E1-4010-9248-0012005500F1}</author>
    <author>tc={00ED007D-0006-47D7-9EA4-001F004A00D9}</author>
    <author>tc={004D009A-0098-4EB1-806D-009100A600EF}</author>
    <author>tc={006900CA-007F-43F2-A0CC-00AA0042003D}</author>
    <author>tc={00DE0069-00D3-4DEE-A6E6-007B003400EB}</author>
    <author>tc={00870007-000B-4523-8636-00DC00700077}</author>
    <author>tc={008500D5-00B0-4008-A2B2-00D8006A00F0}</author>
    <author>tc={00860058-00BA-47F8-A338-00A9003300D4}</author>
    <author>tc={00DF002F-00B2-4DB1-BD0B-009B00C7007D}</author>
    <author>tc={000900D7-009E-44DC-B8EC-00120036008D}</author>
    <author>tc={00E00031-0083-46C3-A854-006000B2002E}</author>
    <author>tc={00590016-0054-46B6-891C-000900DE004B}</author>
    <author>tc={00D80017-00EA-42DA-B0FD-00EF00DF002D}</author>
    <author>tc={00C00057-00B5-4E33-91C2-008500EF0026}</author>
    <author>tc={0085008C-00A6-45C5-AC51-002500C80079}</author>
    <author>tc={0043009B-002D-4904-9448-00A70046001D}</author>
    <author>tc={00980073-0025-4C50-94F8-007F007E00E5}</author>
    <author>tc={00A500D4-00D3-422F-BF83-00CE00D80004}</author>
    <author>tc={00460022-0011-4BBC-B7B2-009B004400FE}</author>
    <author>tc={008400FA-00FB-4065-A5F9-0053008700C0}</author>
    <author>tc={00AE00CC-00C9-45F8-8B85-00E800FD0069}</author>
    <author>tc={00F80080-00FD-481A-A644-002D004C003E}</author>
    <author>tc={00510085-00BE-422D-AA9A-0023000B0089}</author>
    <author>tc={009000A8-00DE-46AA-B002-000600C300DE}</author>
    <author>tc={00A50098-00BF-4425-A277-006C0058003A}</author>
    <author>tc={007000FF-0068-424F-8DD9-00C000EB004B}</author>
    <author>tc={009E00D0-00CE-48A4-BF39-00C600800024}</author>
    <author>tc={0024009B-0021-46D8-9BCD-009500110011}</author>
    <author>tc={004D00D8-00E7-4B7C-BFC3-00F3000F00FA}</author>
    <author>tc={00C900F9-0022-43EF-92F8-007700F6002C}</author>
    <author>tc={00F40008-0024-40B8-AE43-00E50002004C}</author>
    <author>tc={00940041-007F-45B9-9601-000C00AF00DF}</author>
    <author>tc={0074002A-00B7-4BD4-85AF-006800FE00D1}</author>
    <author>tc={00D40020-00B9-4EF0-BF8A-008A0081002A}</author>
    <author>tc={006F00F4-006D-426E-BD72-000700D6003C}</author>
    <author>tc={0065003F-00B5-4E56-865A-00760085009A}</author>
    <author>tc={001C004E-00D6-433D-83E3-000900640001}</author>
    <author>tc={A95BD918-3259-ED48-AFD5-A2A0327BCE8C}</author>
    <author>tc={02CC07EF-108A-5D86-A4A9-49B7D099DA54}</author>
    <author>tc={2E459829-F56C-D50C-983D-1921C996636A}</author>
    <author>tc={DBD364FC-1756-5FD8-1479-ECE648B0F095}</author>
    <author>tc={ADFC60B9-489C-0BB7-3EF7-30B4A07255B9}</author>
    <author>tc={AAF95E7A-9340-37F2-8883-A3EEF9B445A1}</author>
    <author>tc={9AD3B9B0-A080-0CE8-09B0-AEA45EAB3D38}</author>
    <author>tc={18A5FB01-7127-B135-9B9D-0B3C5717A0D4}</author>
    <author>tc={BD3BDC22-B482-16DF-A461-F8A9B67DAF56}</author>
    <author>tc={41A1537F-F0C6-8B12-EA3E-78DC78973895}</author>
    <author>tc={D2943014-D947-541F-03DE-661DAB54D4E9}</author>
    <author>tc={07A178F3-61AB-9BF2-C870-E323E64773D5}</author>
    <author>tc={B71B6DC7-C209-B98B-3CE2-A065051795E3}</author>
    <author>tc={993C0132-842C-980D-271B-DDBE78606E18}</author>
    <author>tc={0144EFDB-3884-FFC7-B090-CD18BFBAD5ED}</author>
    <author>tc={5CF12B5F-0B60-0435-F8AF-82D40B7682B5}</author>
    <author>tc={9090EC6F-1D3C-74A4-E062-39C08017E6C4}</author>
    <author>tc={8416F4A0-1E6F-AB34-880F-663FEB99385A}</author>
    <author>tc={95CBEF38-8F7B-5B5E-FE28-5A1A9CC0CC19}</author>
    <author>tc={47495A4A-A355-99A3-2C7F-50840D882C10}</author>
    <author>tc={884C2E47-53C4-1E50-DE7E-EDAB7FD3CC66}</author>
    <author>tc={A2AA36AC-FECF-4463-BAD9-0DAA8A90D25F}</author>
    <author>tc={A02FF7A9-40E4-B860-1014-0FB4DC6A32B0}</author>
    <author>tc={7C8E49AD-BF07-8C2C-B000-812D3AAF2EE7}</author>
    <author>tc={329D1F9C-B5DF-6157-4DB0-193964CFBB88}</author>
    <author>tc={66FA8E5D-2837-DE13-46C1-2B845AB4268F}</author>
    <author>tc={14E84D01-6426-A913-7C9A-017E6F429690}</author>
    <author>tc={D9B1CE98-235C-B92A-023F-C03DABB82F41}</author>
    <author>tc={BFD7D2E2-1BB5-102C-DAB2-CAAEAE276959}</author>
    <author>tc={6C0FC871-E274-3446-A632-F63ACAD89D17}</author>
    <author>tc={DC82A0CC-59E9-35C4-7A39-D9A89CBCE0A9}</author>
    <author>tc={B259758C-9065-AA89-996B-1176DF7075D6}</author>
    <author>tc={503CD3A3-8ABD-84F4-C5DA-E558A2396FFB}</author>
    <author>tc={E87394DF-F43C-FFB3-C7DF-6EDBD9EC7414}</author>
    <author>tc={8F8F4677-CD09-00A3-5E16-8B667F5FA5E1}</author>
    <author>tc={EBF9FF61-F275-3B39-F71A-A7CC620B9583}</author>
    <author>tc={60323D17-492E-C852-9C94-8D41D5432277}</author>
    <author>tc={863AC90D-BE6F-A391-50F5-829F54E38676}</author>
    <author>tc={8D67981A-B6B5-0010-AB27-5743CD3F2CE0}</author>
    <author>tc={38CBC769-F555-82FF-38CE-0C259F71FF64}</author>
    <author>tc={868F28C8-B6B4-EE7F-0CE6-696EC4F861DD}</author>
    <author>tc={1D2ED187-C7FB-7C72-4077-2ED847668A9B}</author>
    <author>tc={CBFFF00E-FB04-45D6-CBE9-48C50583F52F}</author>
    <author>tc={DE0DB62F-DB90-3E74-B1F5-35D13165709E}</author>
    <author>tc={7BA9FCAD-2671-CBC6-D357-64F8DA7163F7}</author>
    <author>tc={C96487A9-4593-660D-BE78-CA98FEB4B709}</author>
    <author>tc={D0F79F86-EF78-32A5-EA96-7E6D6F863239}</author>
    <author>tc={9AB5CBF2-1B7B-9D2E-152D-05857C5FEA41}</author>
    <author>tc={AD10BB28-9D5D-852B-AB43-910D337DA9D5}</author>
    <author>tc={F9A2BDFA-5A7F-1AFA-9B2E-447EF6EA7E18}</author>
    <author>tc={5086D17C-40E2-ABE2-C328-1049DE0638F2}</author>
    <author>tc={7C4AD480-DB6F-E280-F358-B06AA6BD4208}</author>
    <author>tc={ECDB8197-591D-C804-AB8C-47595D239728}</author>
    <author>tc={1C3F2C93-0BE9-C2F9-A1D0-F9A524F1CE95}</author>
    <author>tc={F9EBE93E-CBE9-6367-550C-1CAB28DE6750}</author>
    <author>tc={A95E73D0-27D4-9DFE-5B60-362F5EFABD52}</author>
    <author>tc={687D4196-0849-F442-7A15-C6E562B6190B}</author>
    <author>tc={DA60BE90-DD96-3C4B-B5C2-3D1930409FAD}</author>
    <author>tc={4BB6E73B-F671-7A6C-43FD-4035F88EADB3}</author>
    <author>tc={7D60F8E2-AFCB-F80F-0C4C-4C3BE0CDC3C9}</author>
    <author>tc={1F25F608-E98D-C134-140B-6715EA29CEC5}</author>
    <author>tc={EE4B506F-52CA-6D34-FEC2-084ACE44B897}</author>
    <author>tc={31F89208-5C10-8415-DA65-055E17A2060D}</author>
    <author>tc={01A3D39A-F76B-6987-5920-E8BC857B7BAD}</author>
    <author>tc={270E09D4-7D06-FD43-3BE8-1FEEFB1C6B7E}</author>
    <author>tc={C5C3954A-E44B-56DE-A442-C0BD6EA21960}</author>
    <author>tc={348DE7B0-F4B1-5A70-26BE-03C3BA9F9278}</author>
    <author>tc={6057EA86-6E0C-A0F3-2111-4DF263C7CD26}</author>
    <author>tc={6AFE512B-145A-95A6-1AD4-CDE32E1E5661}</author>
    <author>tc={25C4E544-22F3-A6F5-48A8-5310AC8F7C98}</author>
    <author>tc={5E64D73B-41E7-21D8-90DD-FC63D7337A89}</author>
    <author>tc={D7E336FA-0BB9-6D24-FD78-DCFF2C798BDA}</author>
    <author>tc={57C9989B-ACCE-9B52-ED54-0136C3B0F54F}</author>
    <author>tc={AA260F1F-2727-A28D-792C-0FD4A054B1B7}</author>
    <author>tc={41B0BFFD-2662-E91A-EA5A-AC05040F2835}</author>
    <author>tc={F488E7D2-38A3-36BA-C11A-0440ADD87EE1}</author>
    <author>tc={C804DDDF-854A-3025-AA30-8FCA009FE2B8}</author>
    <author>tc={65FBFC25-C865-81D2-9B34-74893BCC1C8A}</author>
    <author>tc={0CFE6427-3B3E-CEAB-8DA2-6FC331BB360E}</author>
    <author>tc={B8D448D6-9343-4B01-23D3-CC2DA8C83BBF}</author>
    <author>tc={9C5D620C-5B97-D575-52B8-267C780BE680}</author>
    <author>tc={17EDC21C-697E-81C8-6165-80836988EB82}</author>
    <author>tc={E90596B3-526D-1520-D407-081AE8F32134}</author>
    <author>tc={5018E1E3-9E86-277E-2E3D-F675278DDC92}</author>
    <author>tc={632B523F-C9FA-6E73-EA87-C60FF65E3716}</author>
    <author>tc={D458DE77-CD51-8603-AFF9-ABBB9EDFC5D1}</author>
    <author>tc={53C4A85D-EF9D-A82D-FEA6-294C55E93AEE}</author>
    <author>tc={5D774F0B-7893-E3E0-457F-2B2685EA1E4A}</author>
    <author>tc={37E48D2F-52F3-2FBF-AA4C-3E15A1917C63}</author>
    <author>tc={004853AB-6C9D-B1A8-2AE7-ED0537AF50CD}</author>
    <author>tc={6BC0B86B-484A-2033-337D-0ABC78A36D48}</author>
    <author>tc={F203AE1D-6169-9D79-1B71-D0D60BB83A80}</author>
    <author>tc={3A1BA1C9-EB06-6532-298D-AF84B238A7CA}</author>
    <author>tc={48C25674-E163-FCA1-1DBA-4D5DDB6AFD87}</author>
    <author>tc={FC06497F-EC7D-A024-D8BD-BE09F0E1D6CC}</author>
    <author>tc={33A0572D-F531-475E-867B-EA783149AF94}</author>
    <author>tc={4D6CE4F4-F80E-71ED-3D62-BD79DA9223D6}</author>
    <author>tc={D688DCA2-D3DD-3C40-FEC2-7F9B8131430D}</author>
    <author>tc={2EC8C712-DA2B-0D2F-2EF3-0E3B0FB1B0C0}</author>
    <author>tc={637D7DFF-8B30-71BE-13D9-2ECFF923A381}</author>
    <author>tc={39B7A409-5BDD-DEFA-F3A8-ED57E7DD613F}</author>
    <author>tc={BBED6E34-2ABF-BD43-36A0-39BA93BB389B}</author>
    <author>tc={9EA7F634-165F-9BEE-7372-853C99FF508D}</author>
    <author>tc={7A0C3D07-8366-22C1-7B42-F9CD4F5BFB00}</author>
    <author>tc={FE96E543-9E5C-19F5-AA76-7480112B31B1}</author>
    <author>tc={66116EF2-AC6F-82BE-D7A5-FBFBD03CA74E}</author>
    <author>tc={CDE00CF8-872F-13DD-9EC1-7D741CA8D388}</author>
    <author>tc={E142FA77-2A35-A524-CDBA-EB49CCC430C8}</author>
    <author>tc={00EE00BF-0037-4A10-B07F-001B000400D5}</author>
    <author>tc={006C003F-00D1-4339-A69F-00A200AD008B}</author>
    <author>tc={00A60047-00D8-409E-B560-00B600C1000D}</author>
    <author>tc={00360017-003E-44A0-823C-00A20079004E}</author>
    <author>tc={006C0090-00F6-4C76-81C9-003D009300E3}</author>
    <author>tc={00DB001D-00C7-444D-9A46-00C6000B000B}</author>
    <author>tc={0073008C-001B-48D0-973D-006300C900DF}</author>
    <author>tc={0021002E-008C-4E93-8AD9-0020007000A3}</author>
    <author>tc={004800B8-0007-4D64-AB01-00FC0006005D}</author>
    <author>tc={00B900DA-008F-4EE1-AC02-006700F60030}</author>
    <author>tc={00490053-00A9-46B5-BF10-005E00B600D9}</author>
    <author>tc={00D600F5-0055-4CF8-B98E-000F00A7008D}</author>
    <author>tc={00FF006B-0023-4B8B-92E2-00B8009C00E4}</author>
    <author>tc={0093006B-00EF-48F4-B690-0091008600FA}</author>
    <author>tc={009800EB-002F-47B2-B716-0096008D0037}</author>
    <author>tc={00350015-002E-409C-BBF2-00FE0085009F}</author>
    <author>tc={006D0030-0017-4008-A34C-00270031004B}</author>
    <author>tc={0094001A-00FA-446D-A8A5-00DC00DD00AE}</author>
    <author>tc={00F10089-003B-476A-A323-00200047000A}</author>
    <author>tc={00B600A8-00D3-44C0-B967-00AB004A00BF}</author>
    <author>tc={002F007E-0091-4B27-AF6F-00CD00C100C0}</author>
    <author>tc={00730084-00B3-4F7F-9D0C-003C00340055}</author>
    <author>tc={003800AC-00F1-48C7-B456-00D800820065}</author>
    <author>tc={00B2009C-00D3-4872-9E2E-000600EB003D}</author>
    <author>tc={008F00EF-00D7-4355-8252-001700500027}</author>
    <author>tc={006B001E-0090-4500-92C6-005E001C0007}</author>
    <author>tc={003700C4-0066-4687-A7DD-001500CE0071}</author>
    <author>tc={00CF00A2-009B-4CD9-8BC0-00D90085006F}</author>
    <author>tc={00A20019-0044-4DA5-AA64-0093008E003A}</author>
    <author>tc={005B00EE-0085-4F7C-9C90-00E900EC00C6}</author>
    <author>tc={00CE0052-00D2-425A-B022-004E002B002A}</author>
    <author>tc={007E0010-00C5-4F05-9FE6-002A00D800C9}</author>
    <author>tc={005C00BF-0005-4E6C-A6DF-00320097006B}</author>
    <author>tc={00AA00D9-0049-48DE-B6A4-00F6003A00C5}</author>
    <author>tc={00300051-00B8-4323-A510-00B5002D00FC}</author>
    <author>tc={00D000B1-0017-4A0F-955F-00CE003500EF}</author>
    <author>tc={001300D3-00D5-4C41-8C4C-0065008700CC}</author>
    <author>tc={000A008C-0004-4476-8B57-005000F8000D}</author>
    <author>tc={00F20045-0064-4C56-86FE-006000D5003F}</author>
    <author>tc={00DE0003-00F6-4D76-B5C0-007B00E500C1}</author>
    <author>tc={00120070-00BA-41F4-A938-00FB00C80094}</author>
    <author>tc={00E300C5-007F-489B-97CC-00C9003400F9}</author>
    <author>tc={002D005B-0027-4A1B-9B48-00A600A100AF}</author>
    <author>tc={006400B3-007E-4C1B-B14D-00F500170067}</author>
    <author>tc={008B00BB-00DD-4CA4-B26A-000900CB002C}</author>
    <author>tc={000600A8-00AD-42F5-AF13-007A0071005E}</author>
    <author>tc={001D007A-0091-4824-A8CE-009C00E70033}</author>
    <author>tc={008E0078-002D-45E8-9309-00AA0018001E}</author>
    <author>tc={00410089-0004-430B-A0F6-009C00D600F9}</author>
    <author>tc={00620029-0024-4066-8A1A-00A2004500D0}</author>
    <author>tc={007900F5-003D-4DCE-B1AE-006F000500A5}</author>
    <author>tc={002C0050-00A0-487D-935C-00BF00E400B4}</author>
    <author>tc={00280083-00D0-4131-94AD-005900F1004E}</author>
    <author>tc={00B20067-0035-4ADE-A148-00E000BB00AB}</author>
    <author>tc={00440025-0009-4F9D-AE6C-00DD000100D3}</author>
    <author>tc={00440054-0023-4977-800E-00ED00E3007F}</author>
    <author>tc={00880046-0093-474F-85BF-005F00B700A7}</author>
    <author>tc={008C00A0-0070-42FC-9DFE-00C500D70075}</author>
    <author>tc={00450066-00AA-4657-8B7C-007700D100A7}</author>
    <author>tc={004B002B-009C-4C06-B280-00AC00B000CD}</author>
    <author>tc={005B0036-0094-4C7A-A5C9-009C00EC0038}</author>
    <author>tc={00B30034-0098-40EC-9DE4-005000FD00ED}</author>
    <author>tc={00D10033-0086-42EE-BA49-00A5000A0045}</author>
    <author>tc={009200F0-0056-44CC-916C-007A003800E1}</author>
    <author>tc={001A0048-00EF-4B2C-A1B7-00C9006700E3}</author>
    <author>tc={009F00DB-0093-456F-B4AF-0040005300A4}</author>
    <author>tc={00FD004A-0085-4CE9-BC3E-006700CF00F1}</author>
    <author>tc={00C800D6-009B-4041-847C-006F00800069}</author>
    <author>tc={000E00D6-008C-4322-AA07-005800D800ED}</author>
    <author>tc={00A000F8-0087-4708-B7A3-006400E900AF}</author>
    <author>tc={00C90025-00C5-4D9B-8727-008600000021}</author>
    <author>tc={00F00093-0045-4AA2-9AD5-004E00BA0000}</author>
    <author>tc={00CE00C9-00F7-454C-ACDB-00130033002F}</author>
    <author>tc={00740036-0090-4715-92EC-00D3005100E5}</author>
    <author>tc={005A0011-00FD-4FA0-B51D-001700A500A3}</author>
    <author>tc={00380034-004A-4AB0-8063-00B20028002D}</author>
    <author>tc={00730053-00C6-4DCD-AE6A-0046009700A0}</author>
    <author>tc={0064003F-009B-4FA0-A527-0037002A0081}</author>
    <author>tc={004D00E4-0019-434C-9690-00E00013002D}</author>
    <author>tc={009E001B-0085-4B61-8246-002A00930032}</author>
    <author>tc={00360070-00C5-4750-ADCC-00DC006C006A}</author>
    <author>tc={0021009E-00ED-4A46-BECB-00E300A10087}</author>
    <author>tc={00A50098-0088-4461-AD72-00E8009200C4}</author>
    <author>tc={00870064-0076-4936-802D-004600680001}</author>
    <author>tc={00020039-0038-43B4-A751-0075004000DB}</author>
    <author>tc={00A8006A-00A0-4095-A583-009A00E90063}</author>
    <author>tc={00590009-00A4-4BBE-87AD-000900FF0044}</author>
    <author>tc={008B0011-00E7-4997-A350-00F900F800C0}</author>
    <author>tc={004900A0-00CF-4C8A-8BC5-002D004E0051}</author>
    <author>tc={004800EF-0027-401F-AA53-00E5003E009E}</author>
    <author>tc={007A00C3-0074-4AE4-8B0C-00360036009B}</author>
    <author>tc={005100DC-0090-4525-A890-004400F00093}</author>
    <author>tc={003F00A2-003C-4310-B241-001E00820093}</author>
    <author>tc={00EC00A0-001F-4EF5-98EC-000500D90096}</author>
    <author>tc={00A7003E-00AD-4581-B299-009B00DC00D1}</author>
    <author>tc={00950044-00F6-4852-A6C4-00FC00070015}</author>
    <author>tc={00DB0060-0085-4901-A170-00D20082002F}</author>
    <author>tc={00710031-00E4-4EA5-A3E2-005800A100B0}</author>
    <author>tc={00EC0019-001C-4F1D-9740-009B00E90026}</author>
    <author>tc={004000B3-007E-42F1-BF61-006400A100D0}</author>
    <author>tc={00ED00AB-00AB-463A-8579-005A00DB00CE}</author>
    <author>tc={00BB0080-0034-4C37-9C55-00D700810039}</author>
    <author>tc={00E70028-0025-40CD-A27B-00B300120023}</author>
    <author>tc={00510029-004D-4EE6-8DF3-0099005B004F}</author>
    <author>tc={00B40051-005F-4828-A55C-005A009A0084}</author>
    <author>tc={00ED00B4-008B-4AED-9863-004100FF00BD}</author>
    <author>tc={00B20005-008E-401B-A65E-003C00CE0029}</author>
    <author>tc={00B400E1-00F5-40C0-A6B3-0089006800C2}</author>
    <author>tc={0011000C-0037-4669-9DF8-00C5000300FD}</author>
    <author>tc={00650039-00EE-43F1-9C3E-00FF00180051}</author>
    <author>tc={00D8005D-00A3-441A-9785-003700E00000}</author>
    <author>tc={003700CD-00F3-4801-9056-001800F200DE}</author>
    <author>tc={00EB004A-00ED-450C-94AA-00A600CE00DF}</author>
    <author>tc={0027007A-0058-491E-BFBF-00A100D300C5}</author>
    <author>tc={00660030-00D4-4051-BB01-0090002F0072}</author>
    <author>tc={0017001B-0071-4FB5-A498-004E00FE0097}</author>
    <author>tc={00910021-00E4-458B-9F42-00EE007400AF}</author>
    <author>tc={00620051-004D-4679-A2C4-0070008600BD}</author>
    <author>tc={009D00C8-0040-49E2-9FFC-0042005F0004}</author>
    <author>tc={00AC0047-003D-4FBE-815C-00B3006D0061}</author>
    <author>tc={00FF0013-007E-4F43-B089-00AD008300E7}</author>
    <author>tc={00E200A9-0023-4136-A18C-007B003000AE}</author>
    <author>tc={00290001-0002-4DBF-9998-003A0040002D}</author>
    <author>tc={00F90023-00B7-4D8A-A204-00AD004A00E9}</author>
    <author>tc={00ED00DC-00F3-47A7-B259-001A00830086}</author>
    <author>tc={001F00A4-0059-466C-83E3-00CB00A200EE}</author>
    <author>tc={00B7008A-0051-4B2E-BEB8-004A00AA006F}</author>
    <author>tc={0038000A-0040-4502-9B10-006D00F50046}</author>
    <author>tc={00F30026-00FC-4D51-BE0D-00B00032002C}</author>
    <author>tc={005E00D9-0024-4DF8-AE52-00DE002D00B3}</author>
    <author>tc={00BB008D-00CA-4DFB-9A03-0018009D0089}</author>
    <author>tc={00D00007-0083-424B-BC1B-00A0002E0035}</author>
    <author>tc={001600F0-001D-47B1-A253-001E00250084}</author>
    <author>tc={004A00D3-000D-417A-A044-001C00220066}</author>
    <author>tc={007900B2-005E-468A-923E-009600060085}</author>
    <author>tc={00F500E3-001C-48DC-A75A-005B002800D0}</author>
    <author>tc={00C300F0-0058-4BA9-BBDE-00DC009B0096}</author>
    <author>tc={006A00C8-0084-4AC3-838D-002300680018}</author>
    <author>tc={008C00C1-00B4-4D86-92DF-00380078001A}</author>
    <author>tc={00B40088-00F8-47C0-8F09-002A00CC00B9}</author>
    <author>tc={00E20048-0027-4609-8D36-001900010012}</author>
    <author>tc={00350059-0060-48F2-BFF9-002800DC0001}</author>
    <author>tc={007D0039-0039-4D84-8AE6-00860004009B}</author>
    <author>tc={00B2007B-000E-45A8-938D-0071003600BE}</author>
    <author>tc={00270061-005A-4D88-A2CF-00A700640006}</author>
    <author>tc={0029007C-000E-477E-AC4D-00FC000C0009}</author>
    <author>tc={005E006A-00CD-4C24-884D-0009004D009F}</author>
    <author>tc={008400EB-00C8-44E7-B0D0-008100850002}</author>
    <author>tc={00CB00B3-0024-4B90-BA04-00E800F700AB}</author>
    <author>tc={00F60012-0072-437C-BB92-006F009700C4}</author>
    <author>tc={00300065-0041-4FA0-8D06-005000FF003A}</author>
    <author>tc={00C80032-00E2-496B-B15A-00A500EC0095}</author>
    <author>tc={00CA00BA-00EB-4BB9-A727-00B700600089}</author>
    <author>tc={00F900C4-00D7-44D2-A570-009A007B003A}</author>
    <author>tc={00580044-0088-4F92-BCCD-00D900260042}</author>
    <author>tc={00D60003-00E5-4277-8993-00320083008F}</author>
    <author>tc={00DC0034-00FC-4075-B45B-00B5003000B5}</author>
    <author>tc={00B600F1-00A1-4475-AF1F-003B00630027}</author>
    <author>tc={009A0076-0078-4A89-8F94-004A0003001F}</author>
    <author>tc={0086003D-0057-4403-B0B7-003F00A10061}</author>
    <author>tc={004900B3-009A-4B79-9AB4-00360094005F}</author>
    <author>tc={00D500E0-0068-4C01-B0CC-0021002B0022}</author>
    <author>tc={00650082-0084-4588-B518-0034000B00A5}</author>
    <author>tc={00CC0078-001D-4A86-B8C0-001400C400D6}</author>
    <author>tc={00C400B2-00F4-42AF-8637-009200EE0041}</author>
    <author>tc={009A0065-0012-4D2F-B415-002600D00082}</author>
    <author>tc={0017004F-006F-4475-A9FB-0058002B00B2}</author>
    <author>tc={00A40064-00E4-4AAF-A3DB-00E2006B0014}</author>
    <author>tc={00D10092-00D2-422E-9B56-00C20055005A}</author>
    <author>tc={00360062-00C1-4F3B-ACB0-0089002F006A}</author>
    <author>tc={0057006D-003A-4DBA-8899-00CB00E7004D}</author>
    <author>tc={00210074-003E-4926-AEAC-006200EB00F5}</author>
    <author>tc={00ED00CC-0044-425A-A818-000700F800B0}</author>
    <author>tc={00F20002-0044-4C5D-B933-0009005300FA}</author>
    <author>tc={006A0038-000C-438D-874C-0043000B007D}</author>
    <author>tc={009D00A6-0012-417B-87EE-00AC009500FA}</author>
    <author>tc={002A00DC-003B-4C54-85DE-00E900B10095}</author>
    <author>tc={0056003A-000A-47B1-A43C-001B00EE00DC}</author>
    <author>tc={005F00C9-0082-4A5C-847A-0065006A0022}</author>
    <author>tc={00820062-00FC-46B6-B409-00F5000D0092}</author>
    <author>tc={00E80011-006B-4601-994A-006600DA0093}</author>
    <author>tc={00B000A5-00C1-475C-85F0-004F00210078}</author>
    <author>tc={000E0066-00E6-4E9D-8A05-00B900BF00D6}</author>
    <author>tc={006C0052-00A3-40DA-B107-0076008B00A5}</author>
    <author>tc={001500DA-0063-43CA-B513-00B2009600B9}</author>
    <author>tc={006300AB-0065-49EA-8D05-002E00BB003F}</author>
    <author>tc={00D10077-0045-4387-8EFA-004A00E800DB}</author>
    <author>tc={007300F6-00F5-49C9-BF3D-008200010013}</author>
    <author>tc={0024001C-00F1-4883-810C-0004003B0070}</author>
    <author>tc={00E4002D-00DE-4EAC-AB96-006D00320092}</author>
    <author>tc={00BF002D-004F-4EED-AA12-009C00E100D8}</author>
    <author>tc={0032009F-0068-47B9-9C96-003E001100A0}</author>
    <author>tc={00C500ED-0048-4CE7-9A38-000E00920038}</author>
    <author>tc={005100B3-000C-4803-AA97-0042006F0078}</author>
    <author>tc={00F20011-00A2-408C-B43F-00D300ED0075}</author>
    <author>tc={009E002A-00A8-4360-BAD2-0024005800DE}</author>
    <author>tc={004800C9-0094-40F2-AAFD-004500D0003E}</author>
    <author>tc={00CC003A-0054-4EE8-822C-002200BE0026}</author>
    <author>tc={00D60093-007E-40C0-AA41-007700ED00E4}</author>
    <author>tc={000D0032-002A-4106-BF40-004A00AE00E6}</author>
    <author>tc={002B00E9-0011-4074-8306-005700BA0006}</author>
    <author>tc={00D300DF-0058-4C79-8BB6-00C600D0005A}</author>
    <author>tc={00A10019-00AC-46F0-AD1A-006B003500C0}</author>
    <author>tc={000B0036-0069-4446-8F7B-005D00C20025}</author>
    <author>tc={00BB00D4-002E-427D-B96E-004E000500B7}</author>
    <author>tc={00D100F8-008E-442C-929C-00B800A000C7}</author>
    <author>tc={00150045-0030-4CDD-B575-00420035003C}</author>
    <author>tc={00BC00D6-0013-4AB3-AF88-00E000F700B3}</author>
    <author>tc={00D700BA-00BA-400B-92DF-00DA00AE005A}</author>
    <author>tc={00550092-00A8-4030-9A06-00B700AE00B1}</author>
    <author>tc={00420041-00BB-4E17-BBDB-00600091003E}</author>
    <author>tc={00B300E0-0078-426A-982F-004A00FD00CC}</author>
    <author>tc={003300DF-0011-4362-BD64-009F0032004A}</author>
    <author>tc={00F600A6-00DD-4D36-A3B3-00C500C300C9}</author>
    <author>tc={003600DF-005C-4A2A-88A1-001C00B10024}</author>
    <author>tc={006D00F1-0082-4773-BD60-006D00F5002B}</author>
    <author>tc={008D0093-005F-485E-96B6-009B00440074}</author>
    <author>tc={00AD0097-003A-48C4-9C93-006B0042001D}</author>
    <author>tc={006A002D-006C-48AA-B5DF-001E0070000C}</author>
    <author>tc={002A0086-00E4-4868-97FF-00DF00C40080}</author>
    <author>tc={005A0040-0078-4D61-BEB7-00C000A200FA}</author>
    <author>tc={007D0015-007E-4149-B274-009A00A60020}</author>
    <author>tc={00AD00D4-00AA-4F64-A05C-009900DC00C0}</author>
    <author>tc={006700DA-00E3-41DC-8E30-003A002F00DE}</author>
    <author>tc={009100B8-00BF-42B5-9A79-008C007C0034}</author>
    <author>tc={00E80088-002D-4AAF-804D-0092007F0077}</author>
    <author>tc={0053003F-00E5-4B9E-934A-000E00BD000D}</author>
    <author>tc={003A00E3-00A3-43BB-975E-00D100760049}</author>
    <author>tc={00750032-0039-450F-9E2B-00980091007F}</author>
    <author>tc={003D006E-00E6-4707-8936-004A00B40037}</author>
    <author>tc={009200FA-0001-4A6D-9A97-007C009E00BF}</author>
    <author>tc={006B0098-0091-43C3-ACEE-000700A30066}</author>
    <author>tc={00E000A0-007E-4CD3-91C4-00BF003A0052}</author>
    <author>tc={008D00E0-00E3-4B3D-B886-00C700050024}</author>
    <author>tc={00F60085-00CF-4144-863E-0006002E00A8}</author>
    <author>tc={006F001D-001A-4FD7-AB83-007300A900DC}</author>
    <author>tc={00320089-0020-4DFF-8946-000200E8000C}</author>
    <author>tc={00FE00BE-0099-4D4F-BF4F-0059006F0050}</author>
    <author>tc={008000D6-00B2-4436-ABC7-000900AB00FB}</author>
    <author>tc={000E001C-0038-44AE-B648-0080005500B2}</author>
    <author>tc={0000000E-00F9-4A22-A3BC-00E900F7007B}</author>
    <author>tc={007400C8-0015-4369-A089-00A500880032}</author>
    <author>tc={0062001D-0017-4C1B-9E26-002A007300AF}</author>
    <author>tc={008C0040-00E0-4FE2-825C-005300180060}</author>
    <author>tc={00D00096-007E-477E-B148-0033009900F9}</author>
    <author>tc={00D700D1-003D-4904-A080-00F100A100CF}</author>
    <author>tc={004B00B7-0058-421E-AA60-008D009D000B}</author>
    <author>tc={003000CA-007C-4BD9-B690-001400770058}</author>
    <author>tc={0048000C-00D2-4C7D-A615-0026004F0021}</author>
    <author>tc={005500CD-00D9-45F8-B59F-00FE00680032}</author>
    <author>tc={001900ED-00A8-4355-8687-003300CF00AA}</author>
    <author>tc={00F7006F-0032-438B-86CE-0077008300D8}</author>
    <author>tc={00B500F4-00E1-45DF-AE55-00C900560098}</author>
    <author>tc={00F4008C-00CA-44EB-9A0F-00600007002D}</author>
    <author>tc={00AB00CB-0081-4701-9B8C-002C002A0052}</author>
    <author>tc={00F50065-0098-41C3-B93C-00970086000F}</author>
    <author>tc={005C009D-0082-40BE-B16A-005600750028}</author>
    <author>tc={00B3007D-0070-4897-8178-00C600840075}</author>
    <author>tc={004F0075-0086-40F3-AD93-004200E00009}</author>
    <author>tc={00320054-00D7-4547-8A38-00B300CB0031}</author>
    <author>tc={004E00A4-00C0-4B02-9A7C-000100220019}</author>
    <author>tc={00250058-005D-458C-B102-002A003E005C}</author>
    <author>tc={00B400A8-002E-4F0C-A03B-005800D200EB}</author>
    <author>tc={00D40056-00AB-4E76-B780-0041009E00B9}</author>
    <author>tc={00790033-004E-4C82-A6A1-00FB004A0001}</author>
    <author>tc={0085009B-0010-4814-B4CD-007D007C00A8}</author>
    <author>tc={009E00D6-003A-491E-B381-00AE00700088}</author>
    <author>tc={00960008-00F9-46F5-9B04-00A1004B00F6}</author>
    <author>tc={00FF00A6-00EA-42E3-AD75-0032006800DF}</author>
    <author>tc={00BE0058-007F-41EE-B12C-006A006E00E4}</author>
    <author>tc={00D80093-0098-481B-B84A-00A6006E0080}</author>
    <author>tc={005600C6-0060-4123-93FD-002B00B500B7}</author>
    <author>tc={00D3008C-00AE-4C7A-8448-0068008F00A1}</author>
    <author>tc={00DD008A-0002-4304-B6E5-005D00D900BD}</author>
    <author>tc={00B500F2-00AD-4D5E-9F85-00E200D20059}</author>
    <author>tc={00F500B2-0046-4415-B885-0034004B00D9}</author>
    <author>tc={001F00CB-008B-4079-AC72-008C006D00FD}</author>
    <author>tc={00EB00B4-0080-4E51-852D-004500C300E0}</author>
    <author>tc={00FD0043-0008-4551-9840-004500CB00A6}</author>
    <author>tc={005D00FF-000C-4271-A2AC-00B9007D009A}</author>
    <author>tc={00920024-0092-4AE4-B2DD-006C009300AC}</author>
    <author>tc={00E300B9-0022-4882-840E-00B600450011}</author>
    <author>tc={00DC0008-00FB-4F13-A533-00CA00900064}</author>
    <author>tc={00A100E5-0052-46DF-8CC9-00B400FF0070}</author>
    <author>tc={007B00C2-0085-4A22-AEB0-00CC009A00EC}</author>
    <author>tc={00320053-001C-4405-8C40-007D001800EC}</author>
    <author>tc={008D00DC-004B-4057-8375-00F200C400AD}</author>
    <author>tc={007B0026-0051-4AFD-A933-00D100260059}</author>
    <author>tc={00860029-0004-4BA1-BD4C-006F00860050}</author>
    <author>tc={0077002C-00B2-4D00-A52E-003400E3006C}</author>
    <author>tc={0011002F-000A-4585-9926-00FE0023009B}</author>
    <author>tc={00DF0039-0078-482C-BE36-00D1004D0072}</author>
    <author>tc={000B00B2-00F9-4F37-ACE9-003100C50036}</author>
    <author>tc={00C000E8-0016-4466-8B2D-00FC00BA0056}</author>
    <author>tc={004A0040-0004-4317-BF07-0046005E00D4}</author>
    <author>tc={00FD00C8-0071-497E-AA9A-006D00A4004A}</author>
    <author>tc={00EE0009-0034-40EF-B1C9-003C00E900D3}</author>
    <author>tc={00890069-00C7-4319-8B25-009000D90033}</author>
    <author>tc={00540004-00DA-4B2A-99D6-00B0003500E7}</author>
    <author>tc={00A50051-0035-438C-AEA3-00DE00FA0046}</author>
    <author>tc={00BC0058-0092-4972-8971-009E005C007E}</author>
    <author>tc={00460036-0040-44EF-B169-001A007A009B}</author>
    <author>tc={00760023-0006-46C9-997A-005E00A5002A}</author>
    <author>tc={00D4006E-009D-414C-BE56-00A100AA00E5}</author>
    <author>tc={000F006C-007B-4E4B-AD27-0073002700D0}</author>
    <author>tc={00740088-00EA-4D2A-A263-0024005F00C7}</author>
    <author>tc={0078002A-00F5-46A4-A094-00FC009500BE}</author>
    <author>tc={006900E2-0007-4060-BE14-00B900920072}</author>
    <author>tc={00FB0017-0073-44E2-8BC4-008900FE00DD}</author>
    <author>tc={00E50013-00F6-43E4-A454-009F002F0056}</author>
    <author>tc={00E200A8-0023-4417-8BBF-007B003500D4}</author>
    <author>tc={005900AD-00CF-4595-9447-0047008C007D}</author>
    <author>tc={000400F9-000F-4567-9E97-008200C70001}</author>
    <author>tc={0081001E-005B-40F7-A96A-00ED008900CA}</author>
    <author>tc={00C200A8-00E2-4111-A6AF-003C00C5009D}</author>
    <author>tc={004A0035-009D-43F5-94E7-00BF002400D1}</author>
    <author>tc={00E2008D-00A0-4A15-B9D1-0070004C0079}</author>
    <author>tc={00880075-000C-41F0-BC83-00ED005C0000}</author>
    <author>tc={006100AC-00C0-4F3C-92CF-00C3005D008A}</author>
    <author>tc={00A9006E-006E-44AA-B9B6-00E100E800B1}</author>
    <author>tc={0026002F-00C8-43EE-8736-00A000B80025}</author>
    <author>tc={002400FD-00DF-4AFD-B7AC-00EF001C00FE}</author>
    <author>tc={0043008C-00C2-467A-8C0E-004100640057}</author>
    <author>tc={004D0014-00DD-478C-9AC3-00CD00050038}</author>
    <author>tc={00200028-0035-40EA-A232-00BB00460027}</author>
    <author>tc={00DC0081-0015-4259-A229-0050007A00C1}</author>
    <author>tc={001B00C7-0083-48DC-A115-00C800C60020}</author>
    <author>tc={0002000F-0087-4EDA-A649-00DD00020036}</author>
    <author>tc={0072003B-008D-4261-93D7-00B100160056}</author>
    <author>tc={00AC007A-00A4-4955-AF5D-0056004500C6}</author>
    <author>tc={00430052-00E0-43E3-BE70-00BB00B30082}</author>
    <author>tc={0060002E-0086-42F7-8C35-005B004000E5}</author>
    <author>tc={008C00C5-00DF-4733-A8E0-006A003A0028}</author>
    <author>tc={009E0025-0030-4B31-BF08-00EE00A30059}</author>
    <author>tc={0079004F-00E4-4BDA-A43C-00450047008E}</author>
    <author>tc={0028005E-0072-4872-B3FD-0050003100D2}</author>
    <author>tc={003A001C-002C-44B4-A95B-00C1002F006D}</author>
    <author>tc={00F60042-008E-42D5-8C08-002E005F0053}</author>
    <author>tc={0067009F-0092-4C59-8DB0-002B00620086}</author>
    <author>tc={008200E3-0074-44A6-BA6D-005000C800B5}</author>
    <author>tc={00C7006A-0084-48E7-A29A-00ED00DF0021}</author>
    <author>tc={001C00ED-0032-4275-9448-00AF00AA00F5}</author>
    <author>tc={005200D2-0014-4978-9139-0069000C000E}</author>
    <author>tc={002C008F-00E8-4799-A198-003500AC006B}</author>
    <author>tc={00940067-00F6-4885-AEF5-00F8000100DF}</author>
    <author>tc={009F0097-0008-42AA-86BC-007F00AB00A9}</author>
    <author>tc={0004003D-00AD-4A54-B2AB-0096000400A0}</author>
    <author>tc={00C000C1-002E-42E1-AFD1-00A4004200C1}</author>
    <author>tc={007B0030-00CE-4AE8-A18B-002E00C9004E}</author>
    <author>tc={003700AB-006B-458C-9954-00A50018000F}</author>
    <author>tc={007100F9-0066-4B3B-904F-0026009E0003}</author>
    <author>tc={00CE003E-0090-4F1E-8CD2-00BA006C0088}</author>
    <author>tc={000200FE-0083-4685-BCC6-006A00D700F5}</author>
    <author>tc={00DC00F7-0033-47C9-8E1C-0092006F00AB}</author>
    <author>tc={00F40070-00E1-49A2-A229-006A001B0047}</author>
    <author>tc={009C00BC-0002-458B-BDB3-0040005D00C8}</author>
    <author>tc={000F00CE-00BB-4B40-8381-008B00360037}</author>
    <author>tc={00D600C6-0074-46C6-9B65-0019008B007D}</author>
    <author>tc={00B700C8-0095-4D1C-8944-00F800030044}</author>
    <author>tc={00A60019-00AD-4963-9738-004F00F600FD}</author>
    <author>tc={0020004C-00E7-47C8-A81A-0000001B00DC}</author>
    <author>tc={008100A1-005A-4ECA-88FF-00A900370010}</author>
    <author>tc={00850065-00B5-443B-AFCE-005B00B900B7}</author>
    <author>tc={0096000A-007F-45D9-803C-000C00380079}</author>
    <author>tc={00E500B1-0092-4CAC-AF6D-00DD00D500FD}</author>
    <author>tc={0076008D-0035-4458-B7A1-00A5006100AA}</author>
    <author>tc={00E700C8-0055-4D30-8ACD-007100D6002C}</author>
    <author>tc={00D20080-00D8-4E6F-84AA-0041005D003E}</author>
    <author>tc={00B7004A-006E-4BB0-8AE4-00240041004A}</author>
    <author>tc={001A00E3-00D1-4642-877B-00D100DA0024}</author>
    <author>tc={007900E4-005A-4122-9C54-008C00BD0007}</author>
    <author>tc={00E40079-00B0-463D-AF52-006F006200A2}</author>
    <author>tc={006D0069-00D4-401C-B16F-00020008009F}</author>
    <author>tc={00BF00C9-00E0-453F-B587-00C4005C0057}</author>
    <author>tc={00CD00F5-00DF-48A8-856D-0066007200DD}</author>
    <author>tc={0094000C-00F3-4B3A-A5FD-00DE00B400F3}</author>
    <author>tc={00FF0089-0089-4047-AD0C-0050005400A7}</author>
    <author>tc={00E800E2-00EC-4475-AB6F-00EA006200FB}</author>
    <author>tc={009B0040-00DA-453B-A88B-009900C20080}</author>
    <author>tc={0035001C-00E3-463D-9496-008F00F20077}</author>
    <author>tc={00260096-003C-4C12-8C83-00BA00C30002}</author>
    <author>tc={00870039-00F3-475A-AC32-001300CD0060}</author>
    <author>tc={00900041-0079-4630-A1A0-00A5009D00F8}</author>
    <author>tc={00820054-004B-4423-BD89-0000005B0069}</author>
    <author>tc={006F00E9-00CC-4C53-9845-0084002C00FD}</author>
    <author>tc={0080007C-003A-4809-A39A-00C000DD00EE}</author>
    <author>tc={008500DF-008D-4654-A880-008C00E70060}</author>
    <author>tc={00DC00D3-0093-466C-9316-004900AD005F}</author>
    <author>tc={00A8008B-00E2-4A05-9798-00E400A1008E}</author>
    <author>tc={00DA0038-00DF-4E56-BD73-004D000100AD}</author>
    <author>tc={00B3004B-00C7-4C38-8EF3-004E00B500C3}</author>
    <author>tc={00C80019-00B9-4A9E-979C-00300053008B}</author>
    <author>tc={0085001C-00F5-475B-B72A-00E6009F0031}</author>
    <author>tc={005C0001-006C-4322-A19B-001400CD0070}</author>
    <author>tc={00B0004A-00BF-4CC3-9046-00620098007B}</author>
    <author>tc={00C90079-0083-4FBE-A5EE-009800CE002A}</author>
    <author>tc={00F500B3-00EC-4A2E-AE1B-00C500370035}</author>
    <author>tc={0063006C-0044-42D7-9F1C-006A00F40028}</author>
    <author>tc={000A000F-00BC-43E1-A431-009D00C4003A}</author>
    <author>tc={00B4005D-002B-441B-B6E7-001F00F8000B}</author>
    <author>tc={009600A7-00DF-4131-B7DB-005D0028001C}</author>
    <author>tc={00A700A8-0043-4A8F-B4EA-00A5006A00B8}</author>
    <author>tc={000100F8-0004-417F-BEDA-00FC00D1004F}</author>
    <author>tc={005D0090-00A1-476E-9055-0029008D0085}</author>
    <author>tc={00A700B8-0027-41F2-B164-00400090001E}</author>
    <author>tc={006D0085-00F7-4F3A-BFA1-00F800B30025}</author>
    <author>tc={00B000EA-00F0-479E-8C49-00BE006E0028}</author>
    <author>tc={009600B8-006A-48B9-9A7E-005000C90098}</author>
    <author>tc={0086001E-001D-494F-A50A-006C00E50012}</author>
    <author>tc={00F500D1-008F-4776-93E0-005300C10099}</author>
    <author>tc={004900F2-0061-4C70-882F-001300F3007F}</author>
    <author>tc={00C5000C-0023-438D-98B4-000D001B0011}</author>
    <author>tc={000B0065-00EC-4F11-9BF4-008C00B300CB}</author>
    <author>tc={00B90038-001A-4EF4-8E0B-00FA009D0060}</author>
    <author>tc={0081003B-00CC-452A-983F-00AB005700DD}</author>
    <author>tc={008C007A-0014-4E49-B2FB-0049006A0092}</author>
    <author>tc={00D300B1-006A-4D39-99F0-00130083007E}</author>
    <author>tc={009D0015-0071-455D-8D0A-00EA00E100F6}</author>
    <author>tc={006D003D-005A-464D-8D12-006B00C70065}</author>
    <author>tc={009B0080-00A0-44C3-862F-0066006B0018}</author>
    <author>tc={00F900E0-005A-4F02-BCD0-005A00CC009A}</author>
    <author>tc={006A00E5-00E3-461C-81F5-009100C60004}</author>
    <author>tc={003A0057-00B5-4FF8-9F5F-004700C900CB}</author>
    <author>tc={00AE0000-00C0-4356-8DE2-006000C60040}</author>
    <author>tc={00F200D1-00E9-4058-9361-008F00BD0005}</author>
    <author>tc={0093002B-0042-4995-8675-004100BF0080}</author>
    <author>tc={00640087-007C-4DBB-A1E2-0001009B00F7}</author>
    <author>tc={00630000-0036-4FE3-98B8-007500E40041}</author>
    <author>tc={00E80060-008F-4BD7-952C-003F00C400A8}</author>
    <author>tc={002300C5-00D1-4780-A3FD-00AE00E1001A}</author>
    <author>tc={007A00CD-0054-46EF-AF52-0049003B007C}</author>
    <author>tc={0096007A-0020-4CFA-8C43-009B00C10080}</author>
    <author>tc={009A0054-009A-46C2-BE6F-00D400720038}</author>
    <author>tc={00F10070-0053-4A70-A323-0091001B001D}</author>
    <author>tc={00DF00C1-00FE-45DF-957B-0076001200FF}</author>
    <author>tc={00D40065-003B-4041-AD0C-00AB00C80011}</author>
    <author>tc={00AF0047-00D6-4E2F-B498-0075003F0047}</author>
    <author>tc={00630050-0013-4554-91D1-00490088009C}</author>
    <author>tc={00D10065-007C-4E40-9940-006D007F00C2}</author>
    <author>tc={00DC0084-0039-431E-BDCC-000000810000}</author>
    <author>tc={00910088-00CC-4530-8B40-00AD00C40093}</author>
    <author>tc={00F10021-0067-458C-A409-00A000FC0070}</author>
    <author>tc={00C80039-009D-42BB-AFBE-00F900340061}</author>
    <author>tc={007000A7-002F-4CE0-A562-0096002900A0}</author>
    <author>tc={006800C7-00F8-4493-8453-003B00BC0098}</author>
    <author>tc={00480001-00D2-4938-8FF2-00330044009C}</author>
    <author>tc={001900FD-00C8-48B4-AEBA-0025006800CA}</author>
    <author>tc={00170009-0027-4722-8CB4-00B000D7008C}</author>
    <author>tc={00490057-00F3-49D7-A3B0-001F003F00FA}</author>
    <author>tc={00720070-0000-4A7E-AD2D-009900600068}</author>
    <author>tc={00C80025-0038-4496-B33E-0076004F0080}</author>
    <author>tc={006E002F-0044-43C3-97D1-002D00E700B1}</author>
    <author>tc={005C00C7-00A8-47B0-A6B8-002A0020000D}</author>
    <author>tc={00CA00A3-0087-470D-B54E-001400F600D7}</author>
    <author>tc={00F70037-00F5-4A74-934A-001900E20010}</author>
    <author>tc={008C007E-008F-432E-B908-007D008500BD}</author>
    <author>tc={00900073-0017-433C-A10A-00BF00E20083}</author>
    <author>tc={004B00DC-0092-46DB-8214-0043001C00FD}</author>
    <author>tc={001E0012-00A9-4DA2-89F8-001200A60053}</author>
    <author>tc={00300066-0026-4B76-9E86-00FA00AC00E2}</author>
    <author>tc={00550058-005A-469A-A0A3-000600F1006F}</author>
    <author>tc={008E0081-0094-4B42-81A5-005F003D00BF}</author>
    <author>tc={00F4004F-00BF-49EB-B178-00A500BC009D}</author>
    <author>tc={006700BB-0002-4AC1-95C9-004A00990040}</author>
    <author>tc={00F600D1-0045-4CA4-9E0C-006400C10006}</author>
    <author>tc={008700CB-000D-4393-8659-000A00B4007B}</author>
    <author>tc={00830002-00CD-4D98-A23D-00EF00A30071}</author>
    <author>tc={00250096-00FC-4D99-BDA5-004E00F900BB}</author>
    <author>tc={00E40054-00A9-4704-9254-00A200B00009}</author>
    <author>tc={00B300A8-0001-49E0-AE06-00FE000F000E}</author>
    <author>tc={00D4001A-002E-49DD-BA11-00F1009000F4}</author>
    <author>tc={00A50049-005A-4E76-8D29-00DE00750027}</author>
    <author>tc={00C90041-00CC-474C-A9E6-00BC0062003B}</author>
    <author>tc={00730003-00DE-42DC-A4D7-001E007F008C}</author>
    <author>tc={009900F3-0011-4A82-A09E-0054002B0018}</author>
    <author>tc={00D900AD-00A0-4402-9207-00A4001100DF}</author>
    <author>tc={0034003B-0099-4FD3-B448-00E500390079}</author>
    <author>tc={00FC003D-004D-452A-92A6-008D00150097}</author>
    <author>tc={001E00C0-005C-4459-8D9E-00D200EB00D7}</author>
    <author>tc={00EB00AC-005C-42E4-8DCC-000B005F00C6}</author>
    <author>tc={00A70061-0098-4DEA-B395-009D00B90020}</author>
    <author>tc={004300FC-00F0-4D8B-B2D7-000A008B0039}</author>
    <author>tc={00BB00D0-007D-454E-9848-004000750002}</author>
    <author>tc={001E0013-00C8-41C5-8E99-00D4000600AA}</author>
    <author>tc={0051002E-00C6-4FDA-91CA-004A00730026}</author>
    <author>tc={00BF00C0-0014-46E6-B51E-0055003B00C5}</author>
    <author>tc={001B0057-00B5-44A2-8A0E-000900E100B9}</author>
    <author>tc={001B0080-0009-4089-A72E-008000DE00BD}</author>
    <author>tc={00520058-0055-4F3F-A9E9-008300B000ED}</author>
    <author>tc={00F1008D-0039-42C9-BBB4-007F00CF003D}</author>
    <author>tc={007C008A-006D-4D6D-94F5-00EF00E700B8}</author>
    <author>tc={001F0045-0053-4AB5-BFB3-00B1000E0018}</author>
    <author>tc={007B00B7-0018-4656-8A1F-0098007D00BA}</author>
    <author>tc={003F007D-001D-4981-90CE-00D300DE00FB}</author>
    <author>tc={009A00E6-00FF-4628-9999-00CE000B0062}</author>
    <author>tc={009C0085-0049-4C4E-946B-00B400F9007D}</author>
    <author>tc={00C7009D-0049-4B19-9A4A-00FB005B0077}</author>
    <author>tc={00F20064-00A0-4756-B947-00E9002A001C}</author>
    <author>tc={00230091-002E-4DC8-9429-00E800BD00D8}</author>
    <author>tc={005100BF-00AB-49AA-88DA-00B00057000F}</author>
    <author>tc={00FB007E-0086-40D7-B086-000000B80071}</author>
    <author>tc={00160031-001D-4F6E-8984-007A0033005A}</author>
    <author>tc={00E600FB-0052-40CA-AC18-00D900890024}</author>
    <author>tc={0045006E-002F-4946-B3DB-00C9000B0058}</author>
    <author>tc={005B00F5-00B1-4742-A8ED-00E60027004F}</author>
    <author>tc={00CA00B2-00FC-487A-9649-0063007D0075}</author>
    <author>tc={00AE00BC-00A2-451F-ABB8-008C004B00B3}</author>
    <author>tc={00280085-001E-4DE4-8631-0087005400A7}</author>
    <author>tc={00D600A6-001F-4046-A749-00CE00A600FC}</author>
    <author>tc={0083009E-004E-4D26-A479-009E00240017}</author>
    <author>tc={001500A2-00DD-4FBC-BC26-00BB00AE004C}</author>
    <author>tc={00270098-003C-4685-82AB-0016004600D6}</author>
    <author>tc={008A0039-0052-47CC-86E5-003E00D6006F}</author>
    <author>tc={008600A3-003B-4B50-9373-00ED004F00AC}</author>
    <author>tc={00AF000D-00D9-49EF-8E55-00320055001C}</author>
    <author>tc={00460079-0041-4090-B030-000300060044}</author>
    <author>tc={00BD00C9-00ED-4F55-BEC8-003700B300A0}</author>
    <author>tc={009B0097-0090-4443-B955-00B0006C0036}</author>
    <author>tc={008A00DF-00E4-429C-BFD8-00CD00BE0009}</author>
    <author>tc={0096008B-0021-4E0D-8C93-00AF009C00D0}</author>
    <author>tc={00DC004D-0001-401B-B728-004200D300BF}</author>
    <author>tc={00F500A7-009A-4CFB-944B-00DC00DB00B5}</author>
    <author>tc={00C8003D-008A-496C-82D2-006E00B40058}</author>
    <author>tc={0071004A-00B4-43D4-B1DE-001F00E4009D}</author>
    <author>tc={009700DF-00D6-44CA-B9BA-001F003500C1}</author>
    <author>tc={000F00BE-0047-4A7F-B08D-002C002500FA}</author>
    <author>tc={00F7004D-00B2-4648-8B09-00F500A6007F}</author>
    <author>tc={00BB00BE-001F-4836-B8A7-009E002B005B}</author>
    <author>tc={004E0022-006E-4087-8502-002B00650092}</author>
    <author>tc={00D5001C-00B8-4A10-AF1D-00D5008100CC}</author>
    <author>tc={0071001B-005A-4052-A689-006600DB0084}</author>
    <author>tc={004400E3-008F-410B-BA5E-00CA003700F7}</author>
    <author>tc={0000003C-00DA-45FF-9CC2-00F100AE0066}</author>
    <author>tc={001C0074-0001-4C2C-B5B6-008900E20015}</author>
    <author>tc={008E0077-001F-4184-A7D4-005E00600010}</author>
    <author>tc={00A7001F-009A-4A80-AB57-005E0036001F}</author>
    <author>tc={005000BC-0009-4F80-A0B1-00F700760076}</author>
    <author>tc={0029002D-00F1-47E7-8765-0083002100B1}</author>
    <author>tc={0068001C-0006-40C9-83D5-00DC00A600BB}</author>
    <author>tc={00A900F3-0077-4CED-8349-0059007900F2}</author>
    <author>tc={001900C5-00D4-40D2-A410-0018005D0027}</author>
    <author>tc={001A003B-004A-4DE6-B1AC-004200A700BC}</author>
    <author>tc={00F80070-0002-45B6-AFD1-0033009D008F}</author>
    <author>tc={008A001A-002F-4A40-B5FB-00B000E90051}</author>
    <author>tc={00DC001C-00EF-4E9E-B8F5-00CD00300047}</author>
    <author>tc={00A400A3-0064-4861-9DF5-009B007000E3}</author>
    <author>tc={00230045-00F2-453B-B688-009000320064}</author>
    <author>tc={00320054-00CF-4291-B86A-007000650046}</author>
    <author>tc={00B60021-0038-4ACC-AC31-009E006100D5}</author>
    <author>tc={00860007-003E-48F8-8E53-00890048006D}</author>
    <author>tc={00AD005E-002B-4461-A078-00A900D100A7}</author>
    <author>tc={000B00B7-0095-4D13-B1AB-007600790090}</author>
    <author>tc={00BE0053-001D-48CA-8BB8-00D600F5008E}</author>
    <author>tc={00040029-0003-4F37-8177-0098006A00A7}</author>
    <author>tc={00FC00B5-00B0-409D-B39A-005100800090}</author>
    <author>tc={007E0020-002A-4EE0-8FF4-00A400A7004C}</author>
    <author>tc={00AD0064-0008-45A9-B413-00860075004C}</author>
    <author>tc={00A70075-001B-4340-B9D7-008D00DF00DC}</author>
    <author>tc={00300075-0054-4AED-9AA9-008400790052}</author>
    <author>tc={00900082-008F-4326-BBBD-007E008A00F4}</author>
    <author>tc={00B70047-00D4-4B0D-97C5-004000DE005F}</author>
    <author>tc={00A8005F-001D-4C7C-A856-001C00880003}</author>
    <author>tc={000600D5-0069-46CF-A5CF-00F400440082}</author>
    <author>tc={004300B6-0067-4588-B2C7-008100790090}</author>
    <author>tc={00890081-0034-418F-8EFF-00F300BC006A}</author>
    <author>tc={00F70007-0053-4982-9787-00A00034004F}</author>
    <author>tc={00D0001A-004F-4B13-A2F9-00F6002400B2}</author>
    <author>tc={00960011-009C-45F7-9A49-0042001F00AA}</author>
    <author>tc={005B00EC-0086-4F33-BE0F-005A00DA001F}</author>
    <author>tc={00530082-007C-4499-BDBF-00A200130094}</author>
    <author>tc={00BB0001-00F4-4DA0-854F-000600CF00F9}</author>
    <author>tc={008B0040-00D3-428C-A71B-00AB00CD009F}</author>
    <author>tc={00950028-00D1-42D2-9F0B-005400790050}</author>
    <author>tc={00F40078-00B9-4265-882A-00B300D40064}</author>
    <author>tc={00E5000B-00E3-4A4F-A1AB-000100BF00E4}</author>
    <author>tc={004A005A-00D8-4C1D-B2BB-008B007A00F3}</author>
    <author>tc={005F0054-00C5-4BF3-BFAC-004000FC00AD}</author>
    <author>tc={00C100D2-00F5-4A79-A4FB-007800730016}</author>
    <author>tc={00FC00B0-0038-456C-BED4-00410037001A}</author>
    <author>tc={006E00EE-00D1-4899-9BB6-008F002600FF}</author>
    <author>tc={0001005A-00D2-4B9B-8511-000E00050061}</author>
    <author>tc={00E30027-00BE-45BE-A5A7-007300C7002D}</author>
    <author>tc={00EC00F7-0034-4BA9-A8F2-0049004900D4}</author>
    <author>tc={003300E8-001B-461B-8690-0034007000AA}</author>
    <author>tc={00730042-0073-497B-8739-00FF00410025}</author>
    <author>tc={00BD00D8-0026-4FFF-B054-00C3005B0043}</author>
    <author>tc={004B00BF-00E0-443F-8E1A-00D1002D004A}</author>
    <author>tc={002400EB-0060-48FE-B6A5-0007006100F7}</author>
    <author>tc={00960074-003A-4386-9571-00F6002E0091}</author>
    <author>tc={005D007C-00AA-4D49-9EC9-00B2007E00BD}</author>
    <author>tc={00D40020-001F-4E29-8809-0055005A00F3}</author>
    <author>tc={00170073-0009-404A-941A-0026004000D9}</author>
    <author>tc={00370012-00FC-4D25-8609-00EE00FA00EC}</author>
    <author>tc={008700DC-00DB-4589-92FB-00E000250075}</author>
    <author>tc={00320029-00E2-4623-AB96-0083008F00FC}</author>
    <author>tc={00F60061-00F3-42B6-8859-0017009A00B2}</author>
    <author>tc={00FB0062-00A4-419A-8F3E-007000E30026}</author>
    <author>tc={0021003E-003C-4835-ADCA-00C1007E00AD}</author>
    <author>tc={00140058-009D-4CDF-95F5-00ED00BD0010}</author>
    <author>tc={003B0044-0057-48A7-BFE8-00B200E70013}</author>
    <author>tc={00C30033-00B7-4A79-B4F0-008A00890035}</author>
    <author>tc={00E700AF-0022-4960-9499-007800B90093}</author>
    <author>tc={00AB00A5-00C0-4285-B434-00EF004800BF}</author>
    <author>tc={004100AF-00E6-4C56-B537-00E600A9004A}</author>
    <author>tc={0098007B-00B7-49F8-8764-005500330091}</author>
    <author>tc={0087007F-00A3-4503-AE0C-004100290096}</author>
    <author>tc={00F80049-0088-4A14-B645-00BF0061002D}</author>
    <author>tc={00C40097-0010-46B7-9FC0-008D001E00BB}</author>
    <author>tc={00420007-0054-4109-B6DB-009600DA00F6}</author>
    <author>tc={0023005A-003A-4D25-BBBE-007200D00043}</author>
    <author>tc={00FD00A9-00A7-4C1F-9239-001300D30026}</author>
    <author>tc={00B200D0-003D-4534-8E65-009900D800EA}</author>
    <author>tc={00DE0030-0069-4A5B-826A-00E80057006A}</author>
    <author>tc={00560000-00AD-4D0E-8584-007C005A00B1}</author>
    <author>tc={008A0016-0013-421C-B3FD-006A00DF00DE}</author>
    <author>tc={00DC0094-004B-46A7-9495-000300E9007E}</author>
    <author>tc={00F20031-00B3-4D5D-9240-0044009E006E}</author>
    <author>tc={00F00023-00BE-4373-A714-007F00E70010}</author>
    <author>tc={00290016-00C1-4228-AD7A-009C00FE009D}</author>
    <author>tc={004D0076-0061-4AD1-9FE8-0037001E003A}</author>
    <author>tc={00280030-0061-4E07-B410-00F000D60031}</author>
    <author>tc={003A00A9-003C-4FFE-9C7F-004B00920035}</author>
    <author>tc={000C00DB-0095-441A-846B-00CA001600BC}</author>
    <author>tc={00860089-007E-4F8A-97F5-0025000B00DD}</author>
    <author>tc={00330048-00BE-4CE2-8C63-00450023005E}</author>
    <author>tc={0061006D-003C-4958-BBA3-00B400C5009C}</author>
    <author>tc={003F006F-00BF-4A84-B5C0-00F50031003B}</author>
    <author>tc={00670078-00BF-4983-9471-009F00D70066}</author>
    <author>tc={0049000F-0012-49FA-8661-003900BE00F7}</author>
    <author>tc={006500CA-0052-46CE-BAAD-004000CF00C3}</author>
    <author>tc={00D80022-00E0-4CC8-AC35-00FF009100E4}</author>
    <author>tc={00930020-00AC-457F-A13E-005B0000004C}</author>
    <author>tc={00F10012-00FF-4216-AC1C-00AD00E30010}</author>
    <author>tc={00B4000A-0009-4C4D-8B5D-007F00CF00FA}</author>
    <author>tc={003F00E1-0037-49FE-8B52-007100380014}</author>
    <author>tc={001E0050-007E-4AB6-83AE-00C000CF009F}</author>
    <author>tc={00AA0051-0033-4F57-B0C5-000100D90041}</author>
    <author>tc={00C900AF-0071-4427-88A6-00C200E300A9}</author>
    <author>tc={007600C6-00C5-4757-857D-00E800960068}</author>
    <author>tc={00800072-00A7-4429-943C-0057009800DB}</author>
    <author>tc={00A400BE-00E6-440D-AE66-005D00F70057}</author>
    <author>tc={00580050-0091-493E-AD51-004600A80052}</author>
    <author>tc={00E30031-007E-4B2C-B33C-0013007C001F}</author>
    <author>tc={0050009A-0006-4B69-AB9F-006700D2005C}</author>
    <author>tc={007D0089-0015-45E9-AD67-00A700C6001A}</author>
    <author>tc={002200A3-005B-4FC4-BD9E-00D8003D0048}</author>
    <author>tc={00A3004A-0096-465A-84B8-007600D400B7}</author>
    <author>tc={00A6006A-00B0-426C-94E5-009E005E0088}</author>
    <author>tc={00AE0044-00EA-429D-8290-005B0010004D}</author>
    <author>tc={0002003C-00B5-4836-A7BC-00B500760038}</author>
    <author>tc={009A00E9-0069-4FAC-8C43-00F800820094}</author>
    <author>tc={00E70020-0086-4DAC-A95C-006A00060039}</author>
    <author>tc={00CA0012-000E-4018-9219-0075001E00EE}</author>
    <author>tc={00750046-008C-47D5-9AC2-0067009500B5}</author>
    <author>tc={001B00F1-006C-4B58-AC9C-004A00770050}</author>
    <author>tc={00890095-008A-4F69-B120-00F700BB00D1}</author>
    <author>tc={00670063-0014-4788-8FF8-00740083005A}</author>
    <author>tc={008E0071-002A-44C6-AA00-001300700099}</author>
    <author>tc={006B00A8-0067-46BA-8A5F-006300C3003B}</author>
    <author>tc={004F001C-00A5-4B97-A6D3-00F4002B00B1}</author>
    <author>tc={005D0087-0014-4449-AD32-002200B000F1}</author>
    <author>tc={00740086-0039-485F-8FA5-00C700010036}</author>
    <author>tc={00F50008-00E8-44BA-A49C-00F1008000F8}</author>
    <author>tc={000D0099-00FA-4C16-8F60-00AD00C400C8}</author>
    <author>tc={00140004-00F7-4458-B12C-00A7009600B8}</author>
    <author>tc={005700E3-00ED-44CC-8A54-006000B1009F}</author>
    <author>tc={00B3004C-0052-4E1E-A4F3-00AD00720021}</author>
    <author>tc={006E008D-00AA-45F8-AD7F-002D00B900BB}</author>
    <author>tc={00240084-0003-408D-8721-001400DD0036}</author>
    <author>tc={00F00050-00C2-475B-B4C4-00E5004C008D}</author>
    <author>tc={00CA00DA-0037-40F0-90EC-006B00A40094}</author>
    <author>tc={00B0003F-008C-4B62-A835-0063000D0097}</author>
    <author>tc={0073008B-00D4-49CA-B738-00610089004D}</author>
    <author>tc={009B00A5-00AC-4890-9147-00E400770076}</author>
    <author>tc={00FC0013-0053-451E-924F-001D00600040}</author>
    <author>tc={00D9007C-003F-46F9-A278-006800F90094}</author>
    <author>tc={002500DD-000F-419D-BF71-0072005600DA}</author>
    <author>tc={00FC00CC-004B-434A-9296-00FF00E8000B}</author>
    <author>tc={003F00D6-0000-43A9-BE30-001B00850088}</author>
    <author>tc={00C2009D-0047-4341-99DF-008A008E00B2}</author>
    <author>tc={00EF001E-008D-441F-A629-00E2007400F7}</author>
    <author>tc={00F100E7-0018-403D-BDC7-00DF00B30011}</author>
    <author>tc={00FC004C-0062-40C4-B843-002000F2009C}</author>
    <author>tc={00BC001E-0092-4F2B-9F74-006000E00096}</author>
    <author>tc={009300E4-0023-40BB-8110-00E800410081}</author>
    <author>tc={0085004B-00EB-4D75-BFC1-00670071009A}</author>
    <author>tc={00A20046-00D6-437A-A947-006E009300AA}</author>
    <author>tc={002700BC-00B2-4EC4-B6E8-004200500038}</author>
    <author>tc={002000DC-00A3-44B2-9083-005A00970011}</author>
    <author>tc={00B20042-00D1-44FE-AB4B-00D400090091}</author>
    <author>tc={00BF0090-0065-419B-847A-0043004000B2}</author>
    <author>tc={00620058-0068-4EC3-BEC1-003A000400D2}</author>
    <author>tc={00630032-004B-4825-93AC-00FB007200D8}</author>
    <author>tc={00A600C7-003D-4C2B-B8C1-001400780064}</author>
    <author>tc={008B003B-007A-4DD7-8C80-008400CF0063}</author>
    <author>tc={002E0070-0074-4E55-8B37-000E006700B4}</author>
    <author>tc={00F000D1-0034-400A-BC92-003F00CA002E}</author>
    <author>tc={005E005D-006E-4C13-8165-00540018005C}</author>
    <author>tc={0089007E-0090-4F85-91B6-00E2001A00FD}</author>
    <author>tc={00650050-00B3-4EF4-A720-0037005E00B4}</author>
    <author>tc={007900F5-0008-4A5E-93EC-005F00EF00D9}</author>
    <author>tc={00710079-0033-48E0-B162-008700AF0068}</author>
    <author>tc={0014006A-00EF-4D4F-A3F3-00CD004F0099}</author>
    <author>tc={003C0097-0040-464F-BEC2-00D200C8009D}</author>
    <author>tc={007A00FC-006F-4E5F-8EA5-00F1001A0034}</author>
    <author>tc={004400EE-00FF-4630-8A3E-00C3006800D8}</author>
    <author>tc={00DF0066-00EE-47DC-9E6C-006900BF000C}</author>
    <author>tc={000D00E9-00DE-4977-85FF-001E001900DE}</author>
    <author>tc={008C001D-008D-4933-8CFE-00F5008A0070}</author>
    <author>tc={00B3002B-0049-44C2-8CC1-007F000700B8}</author>
    <author>tc={00B000EC-005F-4F33-A2CC-00B9002000D3}</author>
    <author>tc={0022002A-005F-4964-96B7-0036006100EF}</author>
    <author>tc={00E0007B-0096-45BC-980B-006900AB001B}</author>
    <author>tc={007500CD-0010-4945-9AF4-0077006D00D6}</author>
    <author>tc={009F00A9-006F-437D-8772-008900EA0003}</author>
    <author>tc={00360085-001D-4423-A588-00A2007F0059}</author>
    <author>tc={00B10097-0051-49E3-BBB6-008000AE009D}</author>
    <author>tc={00AA0097-00A9-4102-9C69-000F00DA0024}</author>
    <author>tc={00BD002D-0010-4DA3-B464-000200AB0022}</author>
    <author>tc={00FC0016-0056-45DB-A017-00C8003100B0}</author>
    <author>tc={002A00E6-0092-457C-A454-006500E60013}</author>
    <author>tc={00D9005A-0081-49D5-AD45-000800250039}</author>
    <author>tc={00B70047-00D3-4821-8E42-006800510042}</author>
    <author>tc={00A8007A-00A4-4B84-8EDC-00E700B000A8}</author>
    <author>tc={0082009A-0027-4CF1-8155-00AD0013001A}</author>
    <author>tc={00840090-0079-4AD0-8806-007800FD000F}</author>
    <author>tc={0063000E-00F7-45A7-93DC-00C5009000AD}</author>
    <author>tc={0094002D-0096-423F-AC0E-006B006E0024}</author>
    <author>tc={00AA000B-005E-4EB0-A58F-002C00CE00D7}</author>
    <author>tc={00CC0079-00EF-4F35-B47E-00C6009B0035}</author>
    <author>tc={0048007A-00DE-4A37-A5F5-0005002300BC}</author>
    <author>tc={0077001A-0081-4591-99F1-00D5002700E6}</author>
    <author>tc={00130057-0058-4723-A272-001C00BD003A}</author>
    <author>tc={00150081-007A-4997-9932-00E4000D008F}</author>
    <author>tc={00390067-0054-42C3-BF53-00D9004200B4}</author>
    <author>tc={00360032-0017-432A-A743-006300170054}</author>
    <author>tc={006F002B-00D1-4C99-A1B6-00B100500033}</author>
    <author>tc={002E0095-001A-4BAB-98B5-000000FF00C9}</author>
    <author>tc={005700BE-00CE-40D5-A65E-000700B20011}</author>
    <author>tc={008000E1-0093-43EC-8D98-0084005700D7}</author>
    <author>tc={003000D9-0014-428D-A612-00F000A5000C}</author>
    <author>tc={0091000C-00D4-434A-B24D-00D600BB00D5}</author>
    <author>tc={000100B4-0013-42DC-B681-00EC008300D6}</author>
    <author>tc={00950028-008D-4D69-9822-00B000ED009C}</author>
    <author>tc={0042001F-0049-4AB6-BF7A-009200640082}</author>
    <author>tc={00D30012-00A5-4F99-9F17-007C004C00DA}</author>
    <author>tc={00F000C7-0022-47BC-A962-00D900FD00A2}</author>
    <author>tc={000A0023-00E8-48C2-8CE4-00F100F80025}</author>
    <author>tc={00C30001-003C-4893-85D9-0047003E0033}</author>
    <author>tc={00D500EB-00E2-4753-AF5B-00A900E600BC}</author>
    <author>tc={00C00027-0059-4C1D-BA04-0064008C008C}</author>
    <author>tc={00C500B7-0051-4DD7-B1FE-009D00600034}</author>
    <author>tc={00F00049-00BE-4D34-82BD-00DA00BA0048}</author>
    <author>tc={00D8008D-002A-4F29-BCCB-00BE00DB0080}</author>
    <author>tc={003400F6-00CA-44CA-916C-00D100CC00A3}</author>
    <author>tc={007D00F5-0091-4D1E-BBE5-00D5003A00EE}</author>
    <author>tc={00E7009E-0086-4D1B-8888-00D900F500D8}</author>
    <author>tc={00320086-00D6-4847-9454-003000BA0046}</author>
    <author>tc={007A00E4-007A-4A87-97C6-00C4007E006A}</author>
    <author>tc={006700D6-002A-4C9C-82B5-005000620004}</author>
    <author>tc={00C500F9-00FE-4F8E-990F-00D70012005F}</author>
    <author>tc={005600BC-00E3-47B0-9663-0086007600A9}</author>
    <author>tc={009A00DD-007C-4DF1-9FBC-00E8009200F2}</author>
    <author>tc={00C6004C-00FC-461B-ADFB-00D80004001B}</author>
    <author>tc={00080060-00F7-45F0-A561-0091004200F3}</author>
    <author>tc={003C00DF-002B-4409-BD93-00A000270031}</author>
    <author>tc={003F00B6-0009-413B-83A6-0085006C0037}</author>
    <author>tc={00FD005D-003A-4916-9E6E-001600B20017}</author>
    <author>tc={00C30065-00AE-42AA-B266-008C00EA0004}</author>
    <author>tc={004A004F-0049-4EB9-A400-0076002C00A4}</author>
    <author>tc={00A5009C-00C8-4C03-9C7B-007D00FF00E3}</author>
    <author>tc={0077007B-007F-4FB0-8802-002D009C0065}</author>
    <author>tc={001E0087-0098-42C8-945E-000B003C009F}</author>
    <author>tc={00B70084-00CE-4BC7-8D76-004500BB00B1}</author>
    <author>tc={000C0076-00A8-4B3C-9761-002500C00089}</author>
    <author>tc={00BF00F8-00CB-4100-BA1B-001C00190060}</author>
    <author>tc={007C00B1-006C-4AEE-9901-009100B700F7}</author>
    <author>tc={00A60026-0078-46DA-A5C1-001E006C00E7}</author>
    <author>tc={005B00F7-0072-4B37-9CF4-0035006B0063}</author>
    <author>tc={00DF0024-0064-4A66-ADD8-004C00690019}</author>
    <author>tc={00E90055-007E-4386-839C-008000E10035}</author>
    <author>tc={00740044-0021-4349-850C-005C00DA005E}</author>
    <author>tc={0025007B-0081-4D8D-B83E-001B000600C0}</author>
    <author>tc={00130022-00C0-4D4E-A84C-0066003500F0}</author>
    <author>tc={00A40089-000B-472E-86E4-0095003900CC}</author>
    <author>tc={004800BB-00B9-40E7-86C8-00DD00290031}</author>
    <author>tc={0084008D-004D-4657-AD14-008E00AC004D}</author>
    <author>tc={00F500C0-00D0-4339-B57C-000C001F0036}</author>
    <author>tc={005700C7-0090-425A-AD18-003100D2007B}</author>
    <author>tc={00CD0059-006E-4272-A77A-004800830079}</author>
    <author>tc={00BF00D0-00F8-4689-885F-002300B4000D}</author>
    <author>tc={00D10017-00FD-4839-B0C4-0046005900C4}</author>
    <author>tc={00C300E7-0005-4C42-A02D-007A00FA00E2}</author>
    <author>tc={004E005A-0019-4DE4-A04E-00AC00E50076}</author>
    <author>tc={009A0060-00F1-4D67-A91B-00120067008C}</author>
    <author>tc={001A0026-00EF-4CC6-8894-006B007B0098}</author>
    <author>tc={00DE00B7-00DF-4975-915B-00FF00AB006A}</author>
    <author>tc={0098006C-00FF-4F4B-941A-006F00820017}</author>
    <author>tc={00B00083-004A-48DE-9A9D-00C400B90069}</author>
    <author>tc={00BE00E0-00C9-448E-99A4-003F006B004D}</author>
    <author>tc={00AA0090-00C9-42AB-A9CB-006D00A10040}</author>
    <author>tc={00400005-0058-4AAF-A160-00520050005F}</author>
    <author>tc={004F003E-0001-4771-AEBE-00E8000A00D2}</author>
    <author>tc={00AF0084-0022-4993-90C5-00BB00E700E8}</author>
    <author>tc={00AD0014-0075-4A6D-BB6D-0037006C0054}</author>
    <author>tc={00EF0099-00EF-4B5B-91BE-0091005B002E}</author>
    <author>tc={0079008A-0023-4D19-9C91-00DB008400FE}</author>
    <author>tc={00AC00C9-0021-4123-ACF6-002E00BA008F}</author>
    <author>tc={00CE005B-000A-4B81-9D79-0063003E00DE}</author>
    <author>tc={005A0079-00CE-4605-A6DA-003300180014}</author>
    <author>tc={00B70019-0067-42B5-A832-008400AD00D1}</author>
    <author>tc={0080004C-0085-48D6-A3C2-0015000C005F}</author>
    <author>tc={00F400CA-001B-42B1-A82A-0041004E00EB}</author>
    <author>tc={000D0057-00AA-4E04-9960-00F800BE004D}</author>
    <author>tc={00DC00D2-00CC-4AE8-9870-00DE0007001E}</author>
    <author>tc={003D00A7-0043-4E40-9969-002500770002}</author>
    <author>tc={002600E3-0008-4721-BD25-0061004C00AA}</author>
    <author>tc={001A00F7-0011-4BFB-8447-00A50023004A}</author>
    <author>tc={003900CA-00E4-4638-87EE-009B00B000BE}</author>
    <author>tc={00C20005-00D8-4B8C-858F-000300D10017}</author>
    <author>tc={008D0011-0088-4587-8A51-008E00860012}</author>
    <author>tc={00B20046-000B-4006-A373-00FE002D00A7}</author>
    <author>tc={00A7006B-003A-4147-AE67-00DA00560069}</author>
    <author>tc={004F0002-003B-46F8-AD1E-006300E000C2}</author>
    <author>tc={00EC0070-00C9-4900-BE11-00C400CA005F}</author>
    <author>tc={003C006C-00A2-48BF-8809-004D000A00FC}</author>
    <author>tc={00FB001D-00C9-47A9-9FE9-009400FA0005}</author>
    <author>tc={00DF00A7-00D4-475A-89C0-00DC00E000EB}</author>
    <author>tc={00E10070-0079-49BA-A45E-0005004200D2}</author>
    <author>tc={00500005-0036-4DC0-8F3C-005E00BD007C}</author>
    <author>tc={00800054-00B5-43EF-9C38-00EC00330052}</author>
    <author>tc={00B3006F-00E7-4083-8C9E-000200D50004}</author>
    <author>tc={001E0035-00AE-44F9-BBBC-005300310085}</author>
    <author>tc={006200AA-00D7-4376-9C46-008800920057}</author>
    <author>tc={00CC007D-00DA-45C4-821A-00C000430075}</author>
    <author>tc={003200F8-0079-4989-A188-00DB00B50090}</author>
    <author>tc={007D00D7-0003-4C0B-9405-006800C70090}</author>
    <author>tc={000200C9-00BC-4AFF-9A9A-00FD00A40025}</author>
    <author>tc={006C009E-00D4-40FC-B4DB-00DE008C0072}</author>
    <author>tc={00F9009B-0044-404E-B667-00FE00D40003}</author>
    <author>tc={00D3003F-003E-44A5-84C7-00BE00CD00FD}</author>
    <author>tc={006B000C-00FA-4951-BC43-003A008400F6}</author>
    <author>tc={00DF00E1-00FB-4683-AD18-00570096004E}</author>
    <author>tc={00880070-00E4-41AB-AC33-009B00B30021}</author>
    <author>tc={00FB00BF-005B-46A9-A5B7-0049005C0050}</author>
    <author>tc={0039008F-0024-4979-B2AE-006D00D40070}</author>
    <author>tc={004100F6-006F-40EB-B7BE-00F1002D00AB}</author>
    <author>tc={00350046-007A-4763-BF09-001500A70052}</author>
    <author>tc={00420012-004C-4D2C-9A5E-00CD002C00C0}</author>
    <author>tc={00FB009B-0038-4607-995E-00450042002F}</author>
    <author>tc={007D0043-0094-4DCE-9DE2-00F400EB0060}</author>
    <author>tc={0011007E-00BE-433A-ACD3-00E7003100D2}</author>
    <author>tc={006400D6-008D-404B-93E4-008500E900F0}</author>
    <author>tc={00430065-00BB-45B1-9B6E-009500050015}</author>
    <author>tc={004900ED-00FB-44E9-890B-00E30078009C}</author>
    <author>tc={006B0052-0056-4875-AD0D-007C00EB0035}</author>
    <author>tc={00ED00E4-004A-4FDC-909E-0037004C00FA}</author>
    <author>tc={0003007F-0000-434F-866F-0074001C0065}</author>
    <author>tc={00B8005D-00B6-448F-8576-005800EC006B}</author>
    <author>tc={00CB009B-00BF-4AFA-A459-005F007400BF}</author>
    <author>tc={008B00C6-005C-48D6-AC9B-0082009700D7}</author>
    <author>tc={00E1006F-0089-40ED-96FD-00B8001800F5}</author>
    <author>tc={00C100D7-0009-42EA-BC7F-00CC00160092}</author>
    <author>tc={00B500CA-001C-489B-B55D-00A0001000BC}</author>
    <author>tc={0023001C-0076-4195-89EA-00E100A500B7}</author>
    <author>tc={0075008C-0033-45A5-B704-0056000900B5}</author>
    <author>tc={003700D1-00CF-4BE3-8816-00F4003400D4}</author>
    <author>tc={00250006-005D-446B-BC39-004200B90017}</author>
    <author>tc={00F800DA-003F-4AF6-AFAC-00C000CE00D7}</author>
    <author>tc={00C20074-0078-45DC-AD4C-008F00C6004E}</author>
    <author>tc={00940025-00A8-47DE-BC98-0089008100D0}</author>
    <author>tc={00A300DD-009C-4734-9F15-002F00760002}</author>
    <author>tc={0019007E-0028-44EA-9EC7-009100030022}</author>
    <author>tc={000300E4-002A-4865-B54A-00C1002C00B6}</author>
    <author>tc={005800B3-0062-4A81-B5D6-001B007F00D1}</author>
    <author>tc={007400DD-008B-4C22-BE77-001400470053}</author>
    <author>tc={006300D7-00E8-46F4-81EE-007D001E00B9}</author>
    <author>tc={003400B5-006F-4A0F-9BB8-002D007C0026}</author>
    <author>tc={00A000AF-00FF-4E7B-AE53-00F300A900EA}</author>
    <author>tc={0014001F-005D-4841-9DC0-00A40034006F}</author>
    <author>tc={0040004E-00B3-4C9B-A7D1-00DC0071004A}</author>
    <author>tc={009B0015-00C0-49EF-8FFD-00F00001002D}</author>
    <author>tc={007F006D-00BE-455B-AD97-00F700D9002F}</author>
    <author>tc={00F10097-00E7-4B6A-A5E9-001F00F8009D}</author>
    <author>tc={00880068-0039-42A5-B749-000C005900D3}</author>
    <author>tc={003900B9-000D-4877-AC7C-00C700B10024}</author>
    <author>tc={005700C6-0082-46E7-87E7-004200480087}</author>
    <author>tc={000900C8-0072-42F0-A806-0090006400E3}</author>
    <author>tc={00940080-0039-48D7-A959-005F0031003A}</author>
    <author>tc={00AC00D8-006C-42A9-9AD5-00DE007D0048}</author>
    <author>tc={007400A3-0065-4BF2-8027-0020001A008C}</author>
    <author>tc={00BB002D-004B-4CD9-82A4-00A000C600C2}</author>
    <author>tc={00DA00B9-0088-48FC-9ABB-004700F80057}</author>
    <author>tc={00C00040-009F-4D7F-9B26-008000150019}</author>
    <author>tc={003100E2-008C-4DB3-B189-0037009800E2}</author>
    <author>tc={005A00AB-0013-4210-865A-008000FC0094}</author>
    <author>tc={00A30095-0099-4518-9989-008200AB00D9}</author>
    <author>tc={0007001F-006A-431F-BC68-0033008C007E}</author>
    <author>tc={001600B4-0077-466D-AC01-0017007600BC}</author>
    <author>tc={007F0072-00A3-44C7-B905-004B00D40043}</author>
    <author>tc={000D0055-001B-4DF2-A9B4-00ED00CF0049}</author>
    <author>tc={00750044-0052-44EC-8225-0098003D002A}</author>
    <author>tc={00B100FC-002F-40E8-AE3C-00B200D700E8}</author>
    <author>tc={00990051-00CA-49D6-984D-008C005400A6}</author>
    <author>tc={0096002F-0050-45A7-959C-007D003300DC}</author>
    <author>tc={00D00037-0093-41D0-AC59-00370063001B}</author>
    <author>tc={00AA0026-0075-49F1-B65C-0057009500AD}</author>
    <author>tc={0078002E-0023-4B93-919D-003C00350027}</author>
    <author>tc={00E800F3-0042-41D4-A85E-003900A700C9}</author>
    <author>tc={00A600F5-002B-4827-A7EC-001E002400CB}</author>
    <author>tc={00D70017-0062-4104-8F51-00EE00C600D0}</author>
    <author>tc={00A2007D-0011-4572-A921-00A000550000}</author>
    <author>tc={00E000E7-005E-4527-8916-004200E40013}</author>
    <author>tc={008D0046-0037-4684-9EA7-00A000620019}</author>
    <author>tc={009D00C3-004F-4AA9-B7F6-002200A2002D}</author>
    <author>tc={0073003E-00B8-4F7E-B425-006900C20001}</author>
    <author>tc={00670088-00F6-4B31-9EB1-00EB002600C5}</author>
    <author>tc={00830009-002D-4CA6-9A7D-002A00B8002F}</author>
    <author>tc={009B0070-001D-4EE1-AA71-00F900940007}</author>
    <author>tc={009F0028-00EB-420A-A9C3-000000DB00DE}</author>
    <author>tc={00100094-00C2-4D82-B447-002900120034}</author>
    <author>tc={0057008C-009D-4244-832B-005900F700C4}</author>
    <author>tc={0092001B-0042-4D41-AA91-00DB00E600DD}</author>
    <author>tc={00720003-00EE-4B67-BBCE-0047001200BA}</author>
    <author>tc={00000069-00EE-4EF3-85B0-00A800B00031}</author>
    <author>tc={002B00CD-0022-49C8-B480-003C00EC0093}</author>
    <author>tc={005B002D-0007-443B-8312-00F500A000C9}</author>
    <author>tc={007D0092-0064-409F-B75A-000E00690060}</author>
    <author>tc={005C0031-0030-4266-A2D7-0050000B0036}</author>
    <author>tc={001F00C4-0095-43DA-B8A6-00C000AA0060}</author>
    <author>tc={00E10024-004D-4388-BFBF-005D00F400C4}</author>
    <author>tc={0047008B-00A0-4909-8C97-00D3002D0058}</author>
    <author>tc={00E10002-0052-469C-9410-006B00760051}</author>
    <author>tc={00AF0040-007C-4F10-A303-000A00690097}</author>
    <author>tc={005C0067-005B-4BE2-BA18-00E200EE000B}</author>
    <author>tc={007500A7-0055-4DD4-85BF-00ED006D0059}</author>
    <author>tc={00C900F0-0094-4297-B047-00F100710045}</author>
    <author>tc={008400E7-0026-4C2C-9781-000F00F6007A}</author>
    <author>tc={00FF0078-00F3-4D5D-A12F-004700B500A1}</author>
    <author>tc={00C1009D-0072-4EFC-A6DC-000D00BB00CC}</author>
    <author>tc={00570015-00DA-443D-AF8F-0089000700E3}</author>
    <author>tc={005E0017-003C-46D7-84EF-00C000300052}</author>
    <author>tc={007400A2-0026-4B36-9B24-008A001F0058}</author>
    <author>tc={009F0092-0014-4A78-83E8-0021003500D6}</author>
    <author>tc={00D80017-0036-4F94-8FE7-007E008700A1}</author>
    <author>tc={000B00AC-00A8-4DCC-908A-004D003A0034}</author>
    <author>tc={004300E9-0047-49F3-A877-0023000B003E}</author>
    <author>tc={001500E5-00FB-4359-9216-009400C90062}</author>
    <author>tc={0035009B-0017-4D15-9777-000800220043}</author>
    <author>tc={00A5005A-0092-4ED2-9959-005100ED0050}</author>
    <author>tc={00E00024-00E7-4ACB-A766-007000260020}</author>
    <author>tc={000700DA-006A-490C-901A-00F400640092}</author>
    <author>tc={00E9000F-00F3-486F-8929-006A00360098}</author>
    <author>tc={00850046-0073-4A5F-8B04-007800570003}</author>
    <author>tc={00450032-0075-4334-AF6A-009F00AC00D3}</author>
    <author>tc={00600083-0087-49FA-9D70-000B00950094}</author>
    <author>tc={002A00F2-00BB-4BCF-B60F-004A00A600FF}</author>
    <author>tc={007E000D-00B4-40BB-925D-009700C5002C}</author>
    <author>tc={00500040-00E4-43B9-ADB4-00C900690015}</author>
    <author>tc={00DE00C8-0030-4EAC-A5FC-00EB006C00B5}</author>
    <author>tc={00360031-0002-4BD7-A43B-00A6000100CE}</author>
    <author>tc={000F0058-0066-42F0-8DC8-00BB00D50085}</author>
    <author>tc={001E0076-00A4-4953-8B58-007F000000ED}</author>
    <author>tc={00360077-00A4-4ACD-962A-0017002D007A}</author>
    <author>tc={000E0089-0039-4D68-8123-000300230010}</author>
    <author>tc={00CF001B-0050-495C-A8DD-00F100700069}</author>
    <author>tc={00A1008A-00B8-4DCD-B832-00AF00D2009B}</author>
    <author>tc={00F0008D-009F-410D-B505-00A4004100A6}</author>
    <author>tc={00640035-0045-4A14-844D-004D0088009B}</author>
    <author>tc={0087001C-0073-4FB7-ADAA-00D400460072}</author>
    <author>tc={0088005F-00EC-4029-87A5-00E300CA00E3}</author>
    <author>tc={00B10083-0007-419B-BB5C-001E008900E4}</author>
    <author>tc={00DE0045-00CA-4148-ADE0-00A000E800BF}</author>
    <author>tc={008500FB-00CC-4562-A03C-000B0061004F}</author>
    <author>tc={002F00F7-008C-4A6B-AD1A-006C002800D0}</author>
    <author>tc={007F009F-0071-4B2A-8818-00E70086005E}</author>
    <author>tc={005E0009-005F-4B1D-98D6-00CF00170022}</author>
    <author>tc={00BA00C0-0001-47F1-B954-006900C300C3}</author>
    <author>tc={0031001F-0043-45F6-A2F7-0089005F0054}</author>
    <author>tc={00530089-00A4-4CED-BB0F-007D00FF0040}</author>
    <author>tc={00AB0090-0006-473B-8959-0057002100C9}</author>
    <author>tc={00A9007B-000F-4659-884D-0068002A002A}</author>
    <author>tc={009C008A-003D-4036-A23F-001D0094000A}</author>
    <author>tc={00D5009F-00C9-4B2E-A0A1-00B200740023}</author>
    <author>tc={003400AC-00DA-4CAE-B0AF-00C4005200CB}</author>
    <author>tc={003900BD-002E-45D7-8B95-009D00A900D2}</author>
    <author>tc={0080005B-00C8-4230-A314-0039000B00A8}</author>
    <author>tc={00E40098-002D-4B19-93FE-00A40080003B}</author>
    <author>tc={00BF000C-00FA-4A7B-AD50-009000B8005A}</author>
    <author>tc={00FA004B-00D8-44D1-A3D2-005D00BD0075}</author>
    <author>tc={003200BA-0097-4899-85D0-00D500B00065}</author>
    <author>tc={00F2006B-003A-466B-B2B6-0096001200DF}</author>
    <author>tc={0047003A-0083-4556-B748-0062001D00B7}</author>
    <author>tc={00D9001F-0024-4679-AE73-001E006B0088}</author>
    <author>tc={00000026-00EE-4849-A9D9-006E003A006F}</author>
    <author>tc={00FB00AA-0021-4BFA-9711-003600C70092}</author>
    <author>tc={007C00AF-001A-4F4B-BE08-0089009C00CB}</author>
    <author>tc={00600089-0099-4AFC-9C9F-00C500A40099}</author>
    <author>tc={00B400A5-002A-4618-B78D-00E700100057}</author>
    <author>tc={002D0091-0017-48F5-8088-00FF0085004D}</author>
    <author>tc={00E3008C-0013-43AD-9AA8-003F000600EE}</author>
    <author>tc={008400C1-00E8-4ED0-A0C9-008A007700B7}</author>
    <author>tc={00D4000A-00CE-44A9-97AE-0078000400BA}</author>
    <author>tc={00540080-000E-4A63-A73D-008B00550031}</author>
    <author>tc={003C0091-00AF-42A8-B132-001200320063}</author>
    <author>tc={00C600B7-00B4-4A4C-9E7B-00CC00370089}</author>
    <author>tc={001700D3-0058-4CD9-9CC0-00E300B000B4}</author>
    <author>tc={002A006C-0077-4954-A55B-0053006D00B7}</author>
    <author>tc={00EC005E-0059-431E-9226-00F700A800F1}</author>
    <author>tc={00F10071-0088-45C3-9480-00CC00690061}</author>
    <author>tc={00660034-0029-47F5-9B99-0018000E0011}</author>
    <author>tc={009F0036-00E5-48D3-8CDC-0060006700E0}</author>
    <author>tc={00B8005C-00F0-4F0C-9667-00A400EB003A}</author>
    <author>tc={008D0083-000E-49C1-AD03-00C300820094}</author>
    <author>tc={0068009C-0076-47C5-863A-005E000B003E}</author>
    <author>tc={00920075-0028-4D8D-A58C-0052005A00CD}</author>
    <author>tc={00280062-0076-4545-8C84-002500E300CC}</author>
    <author>tc={0033004A-003F-4EBB-AB99-00E5001E00A3}</author>
    <author>tc={00A10017-00BA-4DBC-B0B6-009600160005}</author>
    <author>tc={00350080-00D6-4E98-B233-006D00D100DD}</author>
    <author>tc={007E00D6-0032-4629-B7EB-00F8005700E3}</author>
    <author>tc={00020011-00DE-4E39-99CF-00B500BC0085}</author>
    <author>tc={00F90050-0062-4D9D-9FEC-0098008C0078}</author>
    <author>tc={00EF005A-009D-49B8-A7A9-000600E900E5}</author>
    <author>tc={00E6001F-006B-4F0F-B64B-0034001A00B4}</author>
    <author>tc={0063006F-009B-4CBD-AE25-0066009A001F}</author>
    <author>tc={00AD003A-00D2-4A46-A0EB-00070081005B}</author>
    <author>tc={00A00036-0093-4025-A7F9-006B006400C3}</author>
    <author>tc={00BA0055-007E-4D67-83F7-00A2001A00CD}</author>
    <author>tc={00160097-00CF-475F-B272-00C5003E0085}</author>
    <author>tc={000B0067-00F3-49C4-A4F6-009800820067}</author>
    <author>tc={000E0002-00EF-43AE-A914-00F4005100B0}</author>
    <author>tc={009A007F-0056-4EC4-A130-008900A2008B}</author>
    <author>tc={002000DE-009F-4C71-8C71-0043006800B7}</author>
    <author>tc={00D200B5-001A-41B2-9696-004F00CE0043}</author>
    <author>tc={008C0015-0027-4326-A527-006D00A400B9}</author>
    <author>tc={000A0042-009C-46C7-B75B-00BA00AD0099}</author>
    <author>tc={00E100F4-0015-45F9-AD29-00DC00A7009D}</author>
    <author>tc={00D9006D-00C5-44A2-854F-0020006800A2}</author>
    <author>tc={00DC0009-0020-4136-A1CD-00D700910047}</author>
    <author>tc={00340081-0004-4492-98D1-008E006B00CF}</author>
    <author>tc={006500CC-0060-48B1-9975-009F00B3005D}</author>
    <author>tc={00ED0056-00A5-4763-8E58-0043008E00B8}</author>
    <author>tc={003200EE-00A8-4DD6-AFEA-000C00BD00B2}</author>
    <author>tc={00B600B5-00FD-4AC0-9C3F-0044006F0089}</author>
    <author>tc={00D4005B-0041-482B-B149-00B700A20098}</author>
    <author>tc={003D00C3-001A-40E2-A3C6-006300E70008}</author>
    <author>tc={00030024-00A2-4E23-A378-00C00018008D}</author>
    <author>tc={00C50074-00F3-486F-A2AB-008800FD0075}</author>
    <author>tc={00C2005C-0009-4A65-B582-005F009600A6}</author>
    <author>tc={005E00C9-0011-417A-828B-003200DA0037}</author>
    <author>tc={004F0049-00A4-4773-95A6-0036000500A9}</author>
    <author>tc={002C0052-00D3-48F7-ADF6-00CB0067008D}</author>
    <author>tc={00A5003C-007F-4BF7-B45C-0001006600E6}</author>
    <author>tc={00FE008A-0089-44C5-9400-0096003F005E}</author>
    <author>tc={00EF00FD-0083-45D4-A5AC-008900090068}</author>
    <author>tc={0031009F-00F4-4D34-8E2B-007C00F300AC}</author>
    <author>tc={007500ED-007F-46E8-A80F-00E900A6005C}</author>
    <author>tc={00920026-00AB-47BD-89EA-0086001500B4}</author>
    <author>tc={006200F1-00EF-4E55-9914-005C002A00FD}</author>
    <author>tc={00CC0060-0076-4023-883B-00F6007F0051}</author>
    <author>tc={00770005-005C-47D2-9E9A-007100820010}</author>
    <author>tc={008C0098-000C-45D1-88C2-00F300460027}</author>
    <author>tc={00ED009C-0055-4334-A111-003D00C60092}</author>
    <author>tc={00F400AA-00CF-46C1-AF60-004D000100DB}</author>
    <author>tc={001C0078-00EA-4FC0-98A1-001700BC0082}</author>
    <author>tc={006100E5-007A-4B87-AD73-00FC00CA0050}</author>
    <author>tc={00880056-0042-4185-9551-008D0017007F}</author>
    <author>tc={007C00E8-00FD-409C-B961-007700DC0067}</author>
    <author>tc={00B600FB-00E6-4400-A976-0078001A00B7}</author>
    <author>tc={0046006E-006E-485A-9D0D-007B00200039}</author>
    <author>tc={008A000E-00B1-41D2-8E2D-008200B000E6}</author>
    <author>tc={00F500F3-0086-4F36-9D09-005200DF008C}</author>
    <author>tc={00430096-0042-4B4D-8703-00FC008D0033}</author>
    <author>tc={009A0081-00C0-4734-BE89-0093006D00EC}</author>
    <author>tc={00A10046-00C0-4EC1-B966-000C00730065}</author>
    <author>tc={007A002C-00C7-451B-97A6-007B00B20036}</author>
    <author>tc={00AF007D-0068-4255-9D27-001F000E0057}</author>
    <author>tc={00150002-005A-4D0E-883D-00F800470084}</author>
    <author>tc={006C000D-004C-4DC8-9E4A-007F0067003D}</author>
    <author>tc={0025000D-004A-4219-A293-0003003500E0}</author>
    <author>tc={00E400B4-004E-44FC-BFED-0046009E005E}</author>
    <author>tc={00CE004C-0069-4B28-8694-00A500E900A4}</author>
    <author>tc={00110009-00F7-4E8B-B864-009E002A00E2}</author>
    <author>tc={00B200CD-0060-4B1D-B6F1-005A00F3000B}</author>
    <author>tc={00F700C5-00AC-40FF-9E28-007100320019}</author>
    <author>tc={00BE0018-00A0-4016-B4BC-001A00320054}</author>
    <author>tc={00650047-00E4-4DC8-8C37-0081009100E8}</author>
    <author>tc={00F1002B-0082-40AA-ABF1-000900180002}</author>
    <author>tc={004B0023-00A6-45C6-A2D8-003F00D30054}</author>
    <author>tc={00A30059-00EE-4BC4-B423-00D30053008C}</author>
    <author>tc={00220008-005E-4833-B4F4-005200F500A6}</author>
    <author>tc={003D00C4-003E-496B-BE29-001C00430094}</author>
    <author>tc={00730006-002A-494E-8EED-00AC0027009D}</author>
    <author>tc={00570023-001F-41F1-9DC7-007300F9008F}</author>
    <author>tc={00820072-0061-4316-B22A-00A500B10004}</author>
    <author>tc={00280062-0036-4C37-B733-0089008A00EE}</author>
    <author>tc={00A50011-0049-4781-90EC-006E00920016}</author>
    <author>tc={00EF005C-0028-4AC6-AC6A-007100C800ED}</author>
    <author>tc={0090000B-003E-4FD1-9B04-0030006800D2}</author>
    <author>tc={0005003D-0083-41AA-BC62-004F009C0082}</author>
    <author>tc={009C00F2-00E6-48E0-B6ED-009A0055000F}</author>
    <author>tc={00CB00D9-007A-46E5-9D83-002600E40061}</author>
    <author>tc={00D10022-0027-4B5E-B21B-003D006A0025}</author>
    <author>tc={007D00F7-00ED-4CED-B837-008800E500A1}</author>
    <author>tc={000300AD-00AD-4B71-A3D9-007E00B000BE}</author>
    <author>tc={00F6000E-0069-4F43-A976-004500AA0073}</author>
    <author>tc={00A000AF-004E-419C-BF91-001C006000CA}</author>
    <author>tc={007A00EA-00F4-4683-9D89-00EB00FE00BB}</author>
    <author>tc={00FA0062-00F0-4493-B641-00BA00440092}</author>
    <author>tc={00B3002E-00C1-4B3B-BF37-00A2005500B2}</author>
    <author>tc={00AF0024-0099-44EC-A524-00C0007E00F6}</author>
    <author>tc={006500BB-00F4-4938-B08B-00A4001E00B7}</author>
    <author>tc={0085004C-00A2-47E1-BD5F-00CA00BB0090}</author>
    <author>tc={00BF0009-0085-4A70-9801-009C00CB0067}</author>
    <author>tc={00A00036-004F-4230-9AB5-001500D10078}</author>
    <author>tc={00A6001F-00E6-41D6-81B3-0031001900C3}</author>
    <author>tc={005800D9-006D-4CD5-A366-00750071004F}</author>
    <author>tc={00970012-00CA-4D41-9766-00A600AF009B}</author>
    <author>tc={008500D9-0006-43BB-B0B5-0038002300B7}</author>
    <author>tc={009F0080-00A4-4770-BE04-00AD003D00DA}</author>
    <author>tc={00090057-004F-4C7A-964C-00F90061007E}</author>
    <author>tc={00EB005B-0078-44CB-8B83-00A7003B00A1}</author>
    <author>tc={001800E9-00A5-4089-B845-009500180070}</author>
    <author>tc={002F0039-005F-4F8E-8E97-00B2009200D0}</author>
    <author>tc={009A0099-00FC-44A2-9DC3-00D3006000A0}</author>
    <author>tc={0033003D-00D4-4E11-80DD-00F000E700D4}</author>
    <author>tc={00F600B7-0079-4987-AB10-0004007B00CB}</author>
    <author>tc={003F00F1-005E-40F2-96B5-005000150043}</author>
    <author>tc={002C00B5-00BC-4C30-868C-004000550083}</author>
    <author>tc={00EB00DC-004D-429D-859F-0064009A00B3}</author>
    <author>tc={00D800F8-0064-41B1-AAC5-008700AA008E}</author>
    <author>tc={00140099-006F-494B-B47C-009E000E00BD}</author>
    <author>tc={00ED0010-0071-4A8C-9B23-00DF001100A1}</author>
    <author>tc={00B300F7-0080-414E-91FB-00EA00CE00F3}</author>
    <author>tc={00CA00AD-00FB-4A9F-8F06-00DD001300FC}</author>
    <author>tc={00DC007C-00DA-4655-A22D-005D001F0027}</author>
    <author>tc={009A00DC-0006-43CF-882D-009A001D0061}</author>
    <author>tc={0027001E-008C-4A8A-A90F-009700210087}</author>
    <author>tc={00AA0092-007B-4BC4-81AF-006400A6002A}</author>
    <author>tc={0014007D-0035-4340-822D-0043002100CB}</author>
    <author>tc={00620026-00AD-4EA2-8824-000900C40010}</author>
    <author>tc={00D30017-006D-4D36-A3A7-0096002D0008}</author>
    <author>tc={007D0017-001E-47EA-A4E7-0088009E009D}</author>
    <author>tc={00A80007-00A6-4C02-B5A8-00EA00F90037}</author>
    <author>tc={001D00F4-0068-4279-9607-00A4005200D3}</author>
    <author>tc={00BA00F2-001F-47F7-AC25-00B5001A000A}</author>
    <author>tc={007C0026-0052-4209-AFD3-00CF00C80092}</author>
    <author>tc={00DA0096-004C-45A0-BA00-00AA003400A3}</author>
    <author>tc={007100C4-0027-45B0-9A32-005F00B400C2}</author>
    <author>tc={00170082-0041-4A7C-954C-00320046003A}</author>
    <author>tc={002B00A2-006B-44C7-B897-0070007C00C1}</author>
    <author>tc={00D900C8-00FC-4928-B0EB-004900E500FB}</author>
    <author>tc={003100E9-003E-42C6-83CF-00350031009B}</author>
    <author>tc={00AD004A-006F-4352-929A-00E600C90004}</author>
    <author>tc={001C005D-008E-4B59-970C-0008007F000A}</author>
    <author>tc={008D000E-0035-43BB-958D-00A400CE0063}</author>
    <author>tc={006900FB-004B-4078-9F9C-00B400C500B1}</author>
    <author>tc={005A00B2-0043-4E72-A5D6-00FB00BD006B}</author>
    <author>tc={000D0009-0095-4541-9400-0023006600D1}</author>
    <author>tc={00070091-00ED-40A4-9982-00D3001800F1}</author>
    <author>tc={00640097-00B3-4FE5-8126-0012006E00E8}</author>
    <author>tc={009A0047-00B5-48AD-82CA-00B400D600CC}</author>
    <author>tc={00600072-00DB-49D7-9432-00D500E40063}</author>
    <author>tc={00D000F8-0038-438B-AEA4-001E0072003A}</author>
    <author>tc={00550019-008C-474A-982D-0080003E007E}</author>
    <author>tc={003100A4-00E4-4FBB-8442-0069002B00E2}</author>
    <author>tc={003E00A0-0077-4571-B6C6-0027003300ED}</author>
    <author>tc={00590001-00D7-4922-B947-006400F10089}</author>
    <author>tc={00E90005-005F-4ABC-964A-00FD00C000CC}</author>
    <author>tc={00560006-00F2-4CB9-A729-00CB00D7000B}</author>
    <author>tc={0089004E-0038-4693-B8D1-006000570034}</author>
    <author>tc={00280050-003D-418A-9E6D-003200160036}</author>
    <author>tc={005300A5-003A-4C78-AC18-005800E800D2}</author>
    <author>tc={00D50062-00D5-44C8-A360-00D000700072}</author>
    <author>tc={00AD0073-0031-49CA-AAEA-00EB0097009D}</author>
    <author>tc={007A0049-00DA-4D47-9083-0062001A00D2}</author>
    <author>tc={0091005B-0085-4B71-97CA-00B100C60049}</author>
    <author>tc={00450072-0057-48DD-B926-005100300094}</author>
    <author>tc={00EE00CB-00BF-4D5C-966B-00F6003B00FB}</author>
    <author>tc={002900AC-00B7-4B7C-ACA0-0086002F00FA}</author>
    <author>tc={0042006C-00B1-4F38-89CA-008B00E600E6}</author>
    <author>tc={00A50027-007C-4CF4-9421-0056007C00A6}</author>
    <author>tc={00860027-00E2-4E74-8065-00CB00FE00B9}</author>
    <author>tc={00C9006F-00E9-4175-B6D8-00B7008F009E}</author>
    <author>tc={00E30033-0013-48B7-B604-00AC00480080}</author>
    <author>tc={0082000B-0074-4897-9E1C-00A3000500E3}</author>
    <author>tc={002C00FB-00C0-40C2-81DD-0030001A0040}</author>
    <author>tc={00650046-0033-4C71-B544-006F00BB0012}</author>
    <author>tc={00060016-0076-4968-8776-008F00CF0053}</author>
    <author>tc={00FA0032-00E6-41D7-9F34-0084002A00EA}</author>
    <author>tc={00780075-00F9-4025-BE9D-0090005100EC}</author>
    <author>tc={008600D0-0092-44A1-BE91-00BE00B000F4}</author>
    <author>tc={006E0094-002F-4F7A-AEE0-007F0042002C}</author>
    <author>tc={001400E6-0098-45AF-AA72-009D006D0023}</author>
    <author>tc={00FC0061-00AD-434B-8530-0059005800E4}</author>
    <author>tc={009200D4-00F1-4D4A-BD15-00ED003E008F}</author>
    <author>tc={00C6004B-00F7-4F34-AA74-007A008A00A4}</author>
    <author>tc={005A0011-00B6-4BCA-84A0-00B500060065}</author>
    <author>tc={005100FB-0041-4A72-A4EF-000C007600B1}</author>
    <author>tc={00630053-00F3-411A-87F1-008400F30047}</author>
    <author>tc={006E00AB-00A2-4663-9761-00E5009F00FE}</author>
    <author>tc={00F70004-000C-4D4D-9FE2-002C00D90090}</author>
    <author>tc={00F10053-0091-4087-A3B9-005D002800E5}</author>
    <author>tc={00810001-00C4-4D2B-946B-000B002300DE}</author>
    <author>tc={00300015-0029-4BEC-93CC-0035008300D3}</author>
    <author>tc={008C006F-0026-4B80-8DE3-00EF003B00AA}</author>
    <author>tc={007100E0-0074-4002-BB30-00D800CB0055}</author>
    <author>tc={00F2006A-00DD-4FF6-9EEF-00F400B80072}</author>
    <author>tc={00C300E1-001A-45E6-AC58-00D500820099}</author>
    <author>tc={003500F2-003A-45FF-96ED-002D00B300BE}</author>
    <author>tc={001A0021-00E7-4416-928F-0009000D000C}</author>
    <author>tc={00690002-00C6-457A-8D45-00C000140057}</author>
    <author>tc={00E600F6-002B-449A-80A3-00AA000C00D6}</author>
    <author>tc={0022000C-0059-47C4-B8A2-006C004500AF}</author>
    <author>tc={009C00B9-0008-4386-9F35-00EE00E2006A}</author>
    <author>tc={008C00DA-0031-4F60-AC8C-004F0022000C}</author>
    <author>tc={00E20037-0045-4FE2-A7AC-005B0036006F}</author>
    <author>tc={00CE00A4-00DD-4D48-9889-006300D80055}</author>
    <author>tc={007600EB-00A5-4CC5-B525-00DE009C0009}</author>
    <author>tc={00FE0078-00FA-4FB6-862F-0044006000C0}</author>
    <author>tc={006500C8-0019-45C9-9043-00FA003700E0}</author>
    <author>tc={007300E1-0099-4D29-98B7-00AB002A006D}</author>
    <author>tc={0034009C-0037-4256-9717-0012004D0016}</author>
    <author>tc={0008001A-00A4-4C46-94A0-00080039002C}</author>
    <author>tc={004300E1-003D-4F8A-A1E5-00EB00C70000}</author>
    <author>tc={00DD00C0-00FE-4E92-8600-001C008B00F7}</author>
    <author>tc={00750014-009D-45EA-8CE7-005D00400091}</author>
    <author>tc={00EE00F2-001B-4585-B0FE-000E00D100B8}</author>
    <author>tc={000B0068-0054-4661-B842-000E00D5001D}</author>
    <author>tc={00EF00E0-009D-4724-AD26-005B00D10045}</author>
    <author>tc={00750088-00FF-4378-BA2E-002B0005002F}</author>
    <author>tc={00AD00BC-00EC-406D-A469-005D002D0035}</author>
    <author>tc={00B900EA-00AB-430F-8F7E-009A003800DE}</author>
    <author>tc={00600025-0008-4825-BF5F-0033007200C2}</author>
    <author>tc={00AC00D6-00EB-447C-B881-003B008E00F8}</author>
    <author>tc={005300A1-0031-4E26-87EE-002E006000BD}</author>
    <author>tc={00B8009C-000D-4335-AEC3-005800EF00B9}</author>
    <author>tc={00740052-00C3-416C-A981-00DD005500AA}</author>
    <author>tc={00C30011-00D7-4348-A083-001300D6003B}</author>
    <author>tc={0012007E-0027-4A57-ABF8-00C5006700F1}</author>
    <author>tc={003C0080-00C9-4BCC-BB25-00B0003400CA}</author>
    <author>tc={00EA0012-009B-457A-BDAA-00C800120040}</author>
    <author>tc={001B00D5-00B2-4247-8E0E-00D600B50083}</author>
    <author>tc={00820024-0092-4C39-ABAF-005800AC0058}</author>
    <author>tc={00D700B5-0046-4E0B-92C4-009D00F50008}</author>
    <author>tc={001F00E6-0017-4588-A8BD-004400D3007B}</author>
    <author>tc={00810028-0065-4DC6-A5A7-004D003500D8}</author>
    <author>tc={005F00C4-0099-4830-A3F2-00B700B700F1}</author>
    <author>tc={00D700C4-0072-4EFE-A157-0001008900D4}</author>
    <author>tc={005A00DC-0092-45F7-8F9B-0000003D00CC}</author>
    <author>tc={003100E6-0001-4545-9159-006500F000C5}</author>
    <author>tc={006900D9-00D8-433D-9956-002A00780066}</author>
    <author>tc={00D100A9-0016-46DB-8274-000F00F00097}</author>
    <author>tc={003B00CB-00C4-4DA3-BEFD-00B8004A00E4}</author>
    <author>tc={00F600BD-004D-40F2-A555-000300D800CE}</author>
    <author>tc={00D200FC-0014-447F-BCB7-003E009400D3}</author>
    <author>tc={001E00ED-00AB-4B39-9510-004F00D500DD}</author>
    <author>tc={00CD00D3-00B5-499E-A656-000F000900D8}</author>
    <author>tc={003F0053-0038-42F2-B9E9-00AE00F00071}</author>
    <author>tc={00DD0092-00BA-4033-8FC2-009400B600F6}</author>
    <author>tc={000400BE-00B9-4C68-93C8-00950062007F}</author>
    <author>tc={00220053-00F5-4B1C-A251-002600F50038}</author>
    <author>tc={002B0007-00EB-49E6-B4E1-001D00E1002F}</author>
    <author>tc={00CA00C8-00E2-4244-B12F-00AF00A800AA}</author>
    <author>tc={006F0047-008F-4D18-AFC1-0077007B00DD}</author>
    <author>tc={00640025-007D-4F38-92A1-00AF000B0045}</author>
    <author>tc={007C0013-0002-456C-AA04-0059002F00F0}</author>
    <author>tc={00C500CE-0005-4113-8546-003B009A00D2}</author>
    <author>tc={006400FC-0031-4699-9C93-009A00C70085}</author>
    <author>tc={00F80033-009C-4F26-B383-0083002D002B}</author>
    <author>tc={00870085-004C-4C5A-97C3-008600580021}</author>
    <author>tc={00BC00CE-002D-4B24-9C0C-003D004000B2}</author>
    <author>tc={001700CA-0078-48E4-A0CF-009E00A000CA}</author>
    <author>tc={005A007E-0050-4F93-8BE2-006300C500C2}</author>
    <author>tc={008900DB-00AD-4393-8742-00A300BB004D}</author>
    <author>tc={00CF0045-0051-4798-9DDA-003B006A0074}</author>
    <author>tc={002D0097-00D2-4149-86D8-009400E900D2}</author>
    <author>tc={00190099-0083-4ED3-AA9F-000D00C60021}</author>
    <author>tc={004D0014-0061-4716-BDCA-00FE00F8004E}</author>
    <author>tc={0000003B-0037-4B74-A118-00F900BB0049}</author>
    <author>tc={00E9008A-0074-4D0D-9E72-00DE00D10052}</author>
    <author>tc={00EB009F-0003-4A9C-9832-00B400D200DC}</author>
    <author>tc={001300C5-00AE-47AF-B3DA-002C00DD00C4}</author>
    <author>tc={003A001F-00B7-40C3-9E0F-008A000A0073}</author>
    <author>tc={0026005B-0007-47EF-B0B3-00F6002F00AF}</author>
    <author>tc={00C80077-0040-4C2A-B37D-0075001D005D}</author>
    <author>tc={00D700DF-000A-4021-995A-002A00390091}</author>
    <author>tc={003A00A1-0051-44ED-B74B-0076000900D9}</author>
    <author>tc={001100B6-003C-4559-878C-009300AB0050}</author>
    <author>tc={0099005D-0072-4FD7-9F25-0084005100E5}</author>
    <author>tc={004D0029-007A-4ABC-AAA3-00F300D500EB}</author>
    <author>tc={00A300A3-004C-408F-B0FA-009A0032001F}</author>
    <author>tc={008D00A6-008D-42B3-89DE-00B100840079}</author>
    <author>tc={00D10033-0021-476A-AFEE-000E00D5004E}</author>
    <author>tc={00AA0081-000B-43B8-9C3F-000F00A300C4}</author>
    <author>tc={00550024-007B-45CD-A276-007300D40099}</author>
    <author>tc={00A8004F-00CA-461A-BFAA-007700D50037}</author>
    <author>tc={000500FF-0057-4BB8-B119-0072004100AE}</author>
    <author>tc={00340011-00BF-4278-A2FA-0079007200B7}</author>
    <author>tc={009600A9-00AE-44D0-91FB-0078002E0067}</author>
    <author>tc={00560008-00FD-41C5-A7E4-000B00D60050}</author>
    <author>tc={00D70013-0095-4A0D-8125-00860084008E}</author>
    <author>tc={00A200BC-0075-48FB-B8C9-002200DD0034}</author>
    <author>tc={00C00053-0045-4657-8BFD-00C3007700BC}</author>
    <author>tc={0084006E-0023-46EB-9A6F-007B00830049}</author>
    <author>tc={000800E1-00E3-41E6-90B9-001A00EF00C6}</author>
    <author>tc={002300EF-0086-46B8-A028-004F00C70026}</author>
    <author>tc={0047007D-00B3-4700-BAD0-0007004900D7}</author>
    <author>tc={00E700CE-00C8-4068-A2C7-008200D500F7}</author>
    <author>tc={0072002F-0061-4876-BDA7-004600400077}</author>
    <author>tc={002C0046-0005-462D-8006-00C9000900C5}</author>
    <author>tc={00B800FC-0015-4A04-8973-00C000350039}</author>
    <author>tc={00E80036-00A2-4C5A-9D1D-001B00D200CA}</author>
    <author>tc={00AD000F-0089-45D7-917A-003000490069}</author>
    <author>tc={00C10091-0051-4141-AFD6-007A00580003}</author>
    <author>tc={00E5006C-0058-4539-A369-004C0046009D}</author>
    <author>tc={002C00D4-0039-4F42-8CFD-002E00060044}</author>
    <author>tc={00100081-00E0-4A87-9100-003100B600FF}</author>
    <author>tc={000C001E-00DB-43B2-9FD0-009300C000DD}</author>
    <author>tc={0063003C-0024-451D-8BA8-00D20023008E}</author>
    <author>tc={00960086-0087-45D6-8AD7-00C3004100D5}</author>
    <author>tc={00B500D4-001D-4437-B314-0053006E007C}</author>
    <author>tc={00490058-008E-4E5C-BFFA-00C800890089}</author>
    <author>tc={0025004F-0021-4365-890D-004D00370016}</author>
    <author>tc={00630025-0026-4E69-8BFF-00B9002D006B}</author>
    <author>tc={00EA00AF-00D0-4498-B525-007A00DA0046}</author>
    <author>tc={000700B8-000D-446E-8FBB-00DB00F9003E}</author>
    <author>tc={002E00DF-0089-40AC-84D4-000E00500085}</author>
    <author>tc={001300CF-00C7-48BF-81A5-000100410093}</author>
    <author>tc={005B0052-00FA-4A53-8C9C-009D000600C0}</author>
    <author>tc={005E0045-0015-4CEA-B466-001700090063}</author>
    <author>tc={00EA0076-00F4-40D3-98F8-00E0005D005B}</author>
    <author>tc={0004007D-000A-41E6-AEB3-00B80013005A}</author>
    <author>tc={001800C4-0094-4299-A7B1-00E9004700ED}</author>
    <author>tc={0067008C-00FA-4732-B016-00EA008A00F4}</author>
    <author>tc={003800C6-00D3-4F96-81D6-00DA00B90052}</author>
    <author>tc={00820020-007A-4153-8E00-00CF003F005E}</author>
    <author>tc={00E10056-00BD-4D87-8843-0088004C0008}</author>
    <author>tc={0015005D-004C-4D7C-9CE7-0042002B007F}</author>
    <author>tc={000F0025-00D9-47B7-80FB-0003000500BE}</author>
    <author>tc={000D00D9-00E4-41D8-B63C-00AF00250092}</author>
    <author>tc={00DF00C7-000C-4F70-BED3-00D0000800E7}</author>
    <author>tc={004A00AB-0051-428D-908B-0081001900A2}</author>
    <author>tc={00E800F9-00DD-4C8B-A3E0-00620095005A}</author>
    <author>tc={00740046-00EB-4277-B8C4-003700F70009}</author>
    <author>tc={008A00E5-00FF-45D7-9C0F-001B00F70081}</author>
    <author>tc={00380035-003B-4916-BC4F-00EF00BC0099}</author>
    <author>tc={00FB00D0-0073-4E0E-AC33-002000C4005D}</author>
    <author>tc={0001007B-00F6-429E-AA8F-0060001E0022}</author>
    <author>tc={00C2004C-005A-48DA-91EB-00B2004800D2}</author>
    <author>tc={008700AF-0005-468B-BC34-00B300EB0089}</author>
    <author>tc={00DA00EE-001B-481E-89A8-008E0024004B}</author>
    <author>tc={001100D1-00D8-4A3B-BAD8-005D004900EC}</author>
    <author>tc={0024005E-006C-4AF8-AF52-0022008900F6}</author>
    <author>tc={00370053-004A-4E3B-9532-004900670062}</author>
    <author>tc={00360043-0012-4135-A0B2-0077002500AA}</author>
    <author>tc={00500096-0080-4308-A2B0-00D200C800E8}</author>
    <author>tc={006B00F4-00FD-410E-A57A-005A00A9008D}</author>
    <author>tc={003500A8-0092-4E45-B7D3-007700F900D6}</author>
    <author>tc={004C007B-00F2-4898-AEBC-00F600A200FB}</author>
    <author>tc={00340000-00D4-4ABC-A5B5-00D100E20048}</author>
    <author>tc={00F800AE-0040-4FB6-9ADA-0020005600F0}</author>
    <author>tc={00CB00FE-00AF-4662-A8A5-0009008F00F3}</author>
    <author>tc={001A0089-006C-4C51-8D9A-00F600AD0018}</author>
    <author>tc={00EF00CE-00AE-491B-9518-00D900BA00CB}</author>
    <author>tc={0007001B-004B-49CA-9191-007E00E400B3}</author>
    <author>tc={005400FC-00F6-4B2B-9B16-00A200270078}</author>
    <author>tc={0019004E-003A-4907-A20D-0030009400F9}</author>
    <author>tc={001D00DC-003D-4797-BA0F-005800750060}</author>
    <author>tc={00070002-00DA-4BB1-A0FD-003400070042}</author>
    <author>tc={00110020-0060-48AC-AF8F-003B00A5003D}</author>
    <author>tc={00F000CD-00E6-4D77-AA3D-00E800BD0029}</author>
    <author>tc={00B200D0-0057-4534-9307-0015004200C6}</author>
    <author>tc={00F50048-0095-4B96-9EA2-002900F4004D}</author>
    <author>tc={00CC0007-0054-4F52-977C-00A500E60021}</author>
    <author>tc={003A0054-0003-4149-864B-0025009E0056}</author>
    <author>tc={00C7002F-0018-419B-B106-00B00058004F}</author>
    <author>tc={008200BD-00D4-464F-808F-001600810090}</author>
    <author>tc={002900A5-00A9-4697-B235-00E700E20065}</author>
    <author>tc={00150073-000A-4F82-AC02-006900E4009C}</author>
    <author>tc={00080025-0007-44DB-B146-00D800560078}</author>
    <author>tc={008E00E3-006A-4B5A-BB26-00E700880079}</author>
    <author>tc={001500BF-002C-47C7-817F-001400150049}</author>
    <author>tc={00A300FE-00BA-4D00-9E11-0069002600F1}</author>
    <author>tc={00420038-00A6-4201-AA38-00D4000E007E}</author>
    <author>tc={002F00A8-0064-4085-9048-005C00C600AC}</author>
    <author>tc={00820093-009D-42D8-AF2C-00DA0088004D}</author>
    <author>tc={00B700AA-007F-4967-8301-00AC001F00F6}</author>
    <author>tc={00B900DE-00AB-4F44-B32D-00F800AD0091}</author>
    <author>tc={00960044-0002-4709-9412-00B40047005D}</author>
    <author>tc={007D0000-00D6-462D-8AEB-00F0002C008A}</author>
    <author>tc={00DA002F-0085-4CD2-BE67-005800BE00A2}</author>
    <author>tc={00510050-00DA-45BC-8A81-004700450075}</author>
    <author>tc={00B300DC-001C-49FB-BD19-008C00AB0011}</author>
    <author>tc={00E200B3-0097-4E6A-B1E9-00EA00DC00C5}</author>
    <author>tc={00E300F8-005F-4DB2-80CE-002F00A70007}</author>
    <author>tc={00FA002D-0014-4092-98E2-006E00C80094}</author>
    <author>tc={00410068-0066-4C0C-B28B-007D00C50031}</author>
    <author>tc={0055002B-0037-47E7-9035-004900C40044}</author>
    <author>tc={00A00093-0077-423A-9AE5-009200DE0078}</author>
    <author>tc={003D00AC-008E-4AB1-BD51-00E300660031}</author>
    <author>tc={0050006F-0051-4DD0-AA2F-004F000D0018}</author>
    <author>tc={0005004C-0034-4F44-A51B-00CC00F000E0}</author>
    <author>tc={0015002F-000B-4EDB-88A6-007A00F30067}</author>
    <author>tc={002E00E4-005C-4DED-B8EE-003200E9008C}</author>
    <author>tc={00920033-00A4-46EF-82DB-006B008100B1}</author>
    <author>tc={00A500AB-004B-4ED6-B622-00360026003A}</author>
    <author>tc={007B005E-00FE-4E17-9ADA-006300470018}</author>
    <author>tc={00FA0090-00E8-4DCE-B5B9-004D009D00B3}</author>
    <author>tc={00D600DB-005E-4100-88F4-006200D10041}</author>
    <author>tc={006F0053-0026-43D9-BACD-000500920041}</author>
    <author>tc={0093003D-00D9-453A-8136-005000700049}</author>
    <author>tc={009F00EC-00EA-48B8-9D0C-002600E600F2}</author>
    <author>tc={008A002C-00CA-4636-BED6-008800290074}</author>
    <author>tc={00D80095-0055-4167-A406-0039000A0041}</author>
    <author>tc={008F002A-0003-42C9-88D2-003E004100CF}</author>
    <author>tc={009200C5-006F-4A53-A242-00F500360079}</author>
    <author>tc={00440092-003D-4078-B88D-00CE007D00DF}</author>
    <author>tc={00DD0014-00B0-4794-9398-00950052002C}</author>
    <author>tc={00BD0091-00EE-4918-AF2C-000C002C0033}</author>
    <author>tc={00A800CA-00CB-480C-9507-0004006300BD}</author>
    <author>tc={0061008F-003F-4826-9710-0048007E0049}</author>
    <author>tc={003C009A-0031-47A1-A7A8-0007005E0071}</author>
    <author>tc={003F0031-0040-4CFA-8DB7-00870079002F}</author>
    <author>tc={00C200B7-00A4-4D5D-9FD7-00DE00000055}</author>
    <author>tc={00DA00E4-0093-45CD-8E86-00B3006D0001}</author>
    <author>tc={008E001C-005D-48C6-9524-00E0003D00C5}</author>
    <author>tc={009D00C5-0088-43BD-94BF-002C001F0049}</author>
    <author>tc={005E0052-00F4-4806-95A9-0042000D0010}</author>
    <author>tc={00D8001A-0042-4410-A095-00B700FB009B}</author>
    <author>tc={00250029-0042-4704-B050-0042001300C8}</author>
    <author>tc={00A900EE-0085-48CE-A662-000A009E00F1}</author>
    <author>tc={00310033-0059-49FF-B1A2-001B00C300DD}</author>
    <author>tc={002600A6-00CA-4072-89C3-0035001D0066}</author>
    <author>tc={0072007D-0088-42E4-832A-0078003D00E0}</author>
    <author>tc={009200C7-007C-4585-A96A-00F500470034}</author>
    <author>tc={0063005C-009D-4E18-A437-0005000700C7}</author>
    <author>tc={00920006-00D3-4A1D-9CEE-006500CF0014}</author>
    <author>tc={001400A2-00E7-407B-A6E8-00F4006A0086}</author>
    <author>tc={00C1008A-0015-48BE-9895-00D100580021}</author>
    <author>tc={00B00000-00F0-4EB0-8C53-00960040008D}</author>
    <author>tc={003B0010-00A7-4962-99C3-00E10043004B}</author>
    <author>tc={009D0037-0013-4CD9-B8A7-0010008700B9}</author>
    <author>tc={00E300DB-00EF-4617-ADAD-001200140042}</author>
    <author>tc={0094003D-0062-4087-9766-0057005F004D}</author>
    <author>tc={00070098-0011-408D-B9BB-007C00B20002}</author>
    <author>tc={00F80044-0066-4670-9B7C-005800310000}</author>
    <author>tc={00E70068-00A7-4940-8853-0052004000A4}</author>
    <author>tc={009A00A4-005E-4091-9CDE-003C00BB005C}</author>
    <author>tc={002F005A-0070-4D43-8F56-003000E600D9}</author>
    <author>tc={00E000E4-00E0-4E84-BD9B-00B300A90043}</author>
    <author>tc={0020004D-00AE-4CFD-AC35-0091004D00C4}</author>
    <author>tc={009D007B-0065-4A51-AD96-002500D500BB}</author>
    <author>tc={00FB00C6-001F-43CA-86FE-00AA0039007A}</author>
    <author>tc={00540095-00DB-4C41-8CC6-006E009C0088}</author>
    <author>tc={0023000D-003F-4821-BCA6-00D6008F00EC}</author>
    <author>tc={00FF0040-005D-4C82-896C-001F00BA0031}</author>
    <author>tc={00ED0074-0090-4A5F-BB0E-00A4009F0013}</author>
    <author>tc={0011006D-00A5-4DFC-9148-008F00480002}</author>
    <author>tc={003100A6-004C-4ADA-9D8A-003800FD00CD}</author>
    <author>tc={00E40069-0091-413C-85FE-004F008F007D}</author>
    <author>tc={004B00F4-0069-4BF6-8E29-0054001C0060}</author>
    <author>tc={00260078-0042-4BEF-8BBF-0040002E005F}</author>
    <author>tc={000B003D-00C8-4504-B0EA-004500A0008E}</author>
    <author>tc={00FE0025-00C5-4D3E-9F78-005900C300CA}</author>
    <author>tc={00220016-00B3-4949-8F4E-00DF007000A8}</author>
    <author>tc={00920042-00AD-4559-8DFC-005200B50007}</author>
    <author>tc={00A20027-0073-4737-BDF3-008E00A60008}</author>
    <author>tc={0044002B-00A6-4888-A8F5-00CD003F00A2}</author>
    <author>tc={000B0082-0063-4BA4-8854-00B400CE00DB}</author>
    <author>tc={001E00EC-00BF-4843-B8A6-0032006E0015}</author>
    <author>tc={003D005C-0099-456C-A190-006B00DE0059}</author>
    <author>tc={009C00CF-0051-4D97-A278-008B000F0088}</author>
    <author>tc={0058008D-00D5-4C7E-B842-0058006100D9}</author>
    <author>tc={006B00D4-00D8-4A02-B3F4-002E00FB0038}</author>
    <author>tc={00FF005B-00A4-403C-8147-003300A40066}</author>
    <author>tc={009E00A8-0084-480C-87E8-00A9008300DD}</author>
    <author>tc={005B00AF-00D6-4B4B-80F2-0041000600DA}</author>
    <author>tc={007C007D-001D-4437-A40E-008D00000069}</author>
    <author>tc={008600AA-0007-4815-872F-00A0009400C3}</author>
    <author>tc={00140071-0098-44E0-990A-00F500900010}</author>
    <author>tc={00530094-0045-4A82-B2AB-008900BD0045}</author>
    <author>tc={0096006F-0002-44D4-A1DA-003D0066005A}</author>
    <author>tc={00A800D4-0073-48B1-8CBF-000E00FC0013}</author>
    <author>tc={0090008F-0037-4E83-9022-005600610071}</author>
    <author>tc={00B50004-00A4-4B50-96BA-006F00E600D8}</author>
    <author>tc={007B0067-0080-416C-B0AB-0023002B0033}</author>
    <author>tc={0025004C-0049-462E-9139-002200EE00C6}</author>
    <author>tc={00F80025-0053-4C91-AFEB-006200FB00C7}</author>
    <author>tc={00CF00BB-00C5-4680-B7AF-002D000E000D}</author>
    <author>tc={00010013-0039-47F6-914C-00FC00DC009F}</author>
    <author>tc={008800E1-0022-4395-930F-00FA00F1000F}</author>
    <author>tc={00DB005D-0041-4B58-92F5-008800E300D2}</author>
    <author>tc={00010054-00FC-48D1-B013-000F000C004F}</author>
    <author>tc={005A005F-0002-49A1-837D-001600320024}</author>
    <author>tc={00C20097-0072-4AEC-BFB9-002D00EB00F3}</author>
    <author>tc={00940059-0045-429C-B9CA-00BF007000A1}</author>
    <author>tc={00060028-00A4-49CB-9209-009400CE0083}</author>
    <author>tc={002700ED-00C5-4ADD-BB7E-007400DD00D6}</author>
    <author>tc={007600EB-0002-4546-89A3-008C007200A7}</author>
    <author>tc={000F004C-0030-43C2-8FD6-0014004B0094}</author>
    <author>tc={00F20045-0001-46B2-8A84-00C3004E003B}</author>
    <author>tc={00340026-00D3-462D-811D-00F0005B007E}</author>
    <author>tc={00D8000A-0051-4106-86F4-0080002D00BD}</author>
    <author>tc={004F00B8-0058-412E-9FBF-007F0069003D}</author>
    <author>tc={00090010-00FC-469B-9940-0015000E001B}</author>
    <author>tc={00A200AC-0038-426C-BF9F-00BB00FC0062}</author>
    <author>tc={003200E5-00E2-4657-8B4C-00E8006B004A}</author>
    <author>tc={005A0035-00FC-4DEF-AB94-002200BE0049}</author>
    <author>tc={00150017-002D-460F-95F9-00DA00660019}</author>
    <author>tc={00A00050-00FF-4B76-A4F2-009800D50040}</author>
    <author>tc={00FD00D6-0088-4562-9485-006C00EF0097}</author>
    <author>tc={00EE006A-00C2-46C4-9F19-00A300D3007F}</author>
    <author>tc={00B80072-003D-4DFC-B6FA-003A00D10006}</author>
    <author>tc={002D0076-0086-47FC-9644-002E009F00C4}</author>
    <author>tc={00DB001B-004E-4FD5-9457-0062001F00C1}</author>
    <author>tc={008D0009-00C1-4F14-B4A1-00A300CD009C}</author>
    <author>tc={00D300B9-0075-47B8-B60E-008F00D50030}</author>
    <author>tc={00D7002D-00F0-4B26-9FBF-00D900130087}</author>
    <author>tc={00320028-0063-470A-8CA3-0032009F00F8}</author>
    <author>tc={007300DD-00C1-4FEB-A51B-00D800810097}</author>
    <author>tc={001E003E-0063-48EB-98A1-003E003F006E}</author>
    <author>tc={00DC0053-00CD-4481-B897-00A500F40054}</author>
    <author>tc={00060008-005D-4A1E-9EC4-00BA00F20030}</author>
    <author>tc={00B30035-00C1-4260-97AE-007400AE00F6}</author>
    <author>tc={004F00E7-008D-4FA6-8310-0028003800DB}</author>
    <author>tc={007D00FA-00EC-491D-9C2F-001A004B0029}</author>
    <author>tc={00CE0067-00A1-4D41-A065-009700DD0033}</author>
    <author>tc={00F700C7-0099-4932-BE22-00E600340021}</author>
    <author>tc={00E100ED-00B2-4F42-88C6-00C400F1007F}</author>
    <author>tc={00840025-00AC-424B-A743-005800E000A9}</author>
    <author>tc={00FA00DD-006D-46D6-AA69-007700A50004}</author>
    <author>tc={001D00DE-0021-4419-BD3A-000B00E50045}</author>
    <author>tc={009B00EE-00C3-46C3-A73D-0024005A0003}</author>
    <author>tc={00B100D1-00D2-491F-9DB2-00E40088008D}</author>
    <author>tc={00ED0009-0064-4446-A261-00B700870039}</author>
    <author>tc={008A000A-0073-4ACB-9405-00DB003A00DC}</author>
    <author>tc={00370054-006B-4345-B2F0-007B003C00FB}</author>
    <author>tc={00BA002F-0019-414B-9A92-001D008D0092}</author>
    <author>tc={008400E5-00B6-403A-B60D-00AB00570015}</author>
    <author>tc={004900DE-00C0-458C-A6D6-003F00F8000D}</author>
    <author>tc={00B600C0-00BB-4279-A4DA-008400240087}</author>
    <author>tc={008500EE-0096-48BF-B2E8-007F002800A6}</author>
    <author>tc={00F600AD-00BF-49DA-BAAF-003300CE00F2}</author>
    <author>tc={00FF00EF-0009-4559-944C-000D00E1006F}</author>
    <author>tc={00A200FC-00BD-48FA-9414-009F00FC00C6}</author>
    <author>tc={00F70017-0096-4B50-8D1A-007B00E7001C}</author>
    <author>tc={00D4000E-00AA-41AA-8B19-0067001500C3}</author>
    <author>tc={008200C2-00B5-4BBD-8CF4-00BD005E002C}</author>
    <author>tc={002C008B-000C-4A8E-B691-00DE00E900A6}</author>
    <author>tc={003300D1-00EA-40D4-A353-000A00BC00C3}</author>
    <author>tc={002E00FC-0078-4252-A5E2-00E500B100A7}</author>
    <author>tc={0064001E-00FE-42D1-B624-00E4003000A7}</author>
    <author>tc={008F001B-0069-416C-8D2C-005C0010009E}</author>
    <author>tc={0060009C-0090-46C8-B14A-007B00020006}</author>
    <author>tc={00F60086-0025-4624-B76D-00D9009F0030}</author>
    <author>tc={00EE0076-0040-4E47-99FB-00D9009C00DA}</author>
    <author>tc={006600A6-0094-4894-AA0E-0098006300A9}</author>
    <author>tc={001E00CA-0042-48EB-84B7-00A400CA005D}</author>
    <author>tc={0057002D-00A5-428E-B76C-00ED002E00DB}</author>
    <author>tc={00910092-00A1-48C3-BC96-009300A90092}</author>
    <author>tc={009900A3-0050-4BC7-A15B-00FC00CB00D1}</author>
    <author>tc={0012008C-00C6-4278-A1E1-00E3008B0068}</author>
    <author>tc={002D0036-00EC-484C-8AE8-004F0084008D}</author>
    <author>tc={00FD00B8-007B-41CA-A8D2-009100F7006F}</author>
    <author>tc={00280018-00B1-414E-BA13-008C00450036}</author>
    <author>tc={00DB00C1-0054-4E55-9828-005B00EE0015}</author>
    <author>tc={002A005B-00CE-4ABF-A27D-00CD00830064}</author>
    <author>tc={00FB0083-0010-49E8-8326-006B00660015}</author>
    <author>tc={0077001A-00A1-4900-8C65-0015003E0023}</author>
    <author>tc={0044000D-0003-47E5-A2EA-00FE00780067}</author>
    <author>tc={00CC000D-005B-46B1-9795-00E300F800C9}</author>
    <author>tc={00940046-00C6-4500-A722-00EA00A20070}</author>
    <author>tc={002A00CD-0065-48B3-8F35-00730097005A}</author>
    <author>tc={007D00B8-0060-4ED5-A8FA-009B003A00CD}</author>
    <author>tc={00840069-00E4-45DA-9FA6-003C00AC00A9}</author>
    <author>tc={00C4008C-00C2-4032-B97C-003100C7001B}</author>
    <author>tc={00B300B0-0001-4CD3-BFD8-002400DC003B}</author>
    <author>tc={00080078-00B8-4D3B-B805-0040006900A8}</author>
    <author>tc={005C00C4-009A-458E-A690-002C00B30022}</author>
    <author>tc={00F2008B-00FE-4BA5-B71F-006400B40092}</author>
    <author>tc={009A0026-0062-4FFF-BC53-007000410023}</author>
    <author>tc={00430091-006B-4F2E-9082-004F006200CD}</author>
    <author>tc={00120078-00D1-43BE-A442-00A5000D00CE}</author>
    <author>tc={00EC006D-004D-4906-B3D9-00DD007B006B}</author>
    <author>tc={003A006E-00DB-4268-9FFE-00270024004C}</author>
    <author>tc={00C10099-00F1-4C38-8F6A-002200270015}</author>
    <author>tc={003500C0-009D-4991-9C49-00C2005000AF}</author>
    <author>tc={0011005C-006C-430A-8DA6-003500F700E5}</author>
    <author>tc={00CC0071-0075-4A23-A5D0-00AD00410062}</author>
    <author>tc={0069001C-00CB-495B-A67C-00EA00FC0054}</author>
    <author>tc={00440083-00CB-47B3-8EDB-00D900CD0007}</author>
    <author>tc={0095002C-00B0-4B15-B5CA-009F00F200D1}</author>
    <author>tc={003300B4-0044-46EE-87EC-008A005B0088}</author>
    <author>tc={007800CF-0011-4D0B-B277-000B004A000E}</author>
    <author>tc={0037001E-0074-40CA-B159-007C00DD00B4}</author>
    <author>tc={00DF00E1-005F-4CE8-B761-00CF00A4007F}</author>
    <author>tc={000B0034-00E8-458C-9BC7-00AB00DF00DC}</author>
    <author>tc={00C10011-0023-4999-B259-003E008D0045}</author>
    <author>tc={004D00BA-0093-40DE-8C8F-008C0077006D}</author>
    <author>tc={00AA000B-000C-4DF1-8A4B-009D000700CD}</author>
    <author>tc={002B00B5-00D6-4288-8B34-000D00A800B6}</author>
    <author>tc={0011000E-001A-4BEF-9EAE-008F00F10076}</author>
    <author>tc={007B00CF-0026-4F9F-852D-00DD00C800EC}</author>
    <author>tc={00150006-00C1-49AB-A208-006800AF00F7}</author>
    <author>tc={008C008F-0044-43D5-9009-0093005C0028}</author>
    <author>tc={00A500E4-000C-4F26-BD8A-00D300B2006F}</author>
    <author>tc={00D20034-0057-4094-9F8F-0049004A00F5}</author>
    <author>tc={001700B6-0037-4A45-9F13-000400A00034}</author>
    <author>tc={00A80007-0067-48A5-BC7B-007000AB006A}</author>
    <author>tc={00DB0059-00FC-4234-A0F8-001F00B300B7}</author>
    <author>tc={008600E9-0003-4FA2-86A6-00C5007A00EA}</author>
    <author>tc={00BA0099-0024-49FA-878A-007800080099}</author>
    <author>tc={002600D3-00AE-4408-B495-000D008E0096}</author>
    <author>tc={00830016-007D-40FF-98C5-00F400F20091}</author>
    <author>tc={0006006A-00EF-434F-BF6B-0047009C0022}</author>
    <author>tc={00A700D8-0041-4484-BB4D-00190021009C}</author>
    <author>tc={008100B1-0079-41E6-9FB2-0078001B007E}</author>
    <author>tc={00F30039-0074-4181-8C44-00AB00080003}</author>
    <author>tc={009000F6-00F9-4E0C-93E1-0052006D00A7}</author>
    <author>tc={007D00DD-0080-4E25-9089-0002003E009B}</author>
    <author>tc={00C30001-00CA-456F-BA31-00E2000A0072}</author>
    <author>tc={00CD009D-00F2-4D06-B535-00500013008B}</author>
    <author>tc={00A1004D-000F-4312-9D3D-00F300E6005F}</author>
    <author>tc={00CD0067-002D-4648-BA86-003B002800FD}</author>
    <author>tc={000E00C8-0079-4A28-AFF6-001200090084}</author>
    <author>tc={006100A7-009F-40EE-953E-009000260058}</author>
    <author>tc={003500C4-00D2-4DC5-BDDF-004300DC00FE}</author>
    <author>tc={00C5008D-00B6-41E9-8DD6-00DD006F00DC}</author>
    <author>tc={007600A5-00CD-4CF2-A3CF-004C00A400E0}</author>
    <author>tc={003F007E-00E7-4002-8A2A-003D00D10053}</author>
    <author>tc={00D70032-003B-4E0D-A20C-0017006100AC}</author>
    <author>tc={00670031-00AA-45CF-A679-004F00510037}</author>
    <author>tc={00980018-0070-45AB-AEA6-00A000D70002}</author>
    <author>tc={00C00039-008C-420C-B745-0060000F00F7}</author>
    <author>tc={007C00E8-0065-4312-9EBF-004200F900E6}</author>
    <author>tc={00AD0067-001E-4097-9612-006200E50072}</author>
    <author>tc={00030065-006D-4E08-9EEB-003E00EF0060}</author>
    <author>tc={00D1000E-00C8-427D-998D-00A80071003C}</author>
  </authors>
  <commentList>
    <comment ref="I28" authorId="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8" authorId="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8" authorId="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8" authorId="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8" authorId="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8" authorId="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8" authorId="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8" authorId="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8" authorId="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8" authorId="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8" authorId="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8" authorId="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8" authorId="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8" authorId="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8" authorId="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8" authorId="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8" authorId="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8" authorId="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9" authorId="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9" authorId="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9" authorId="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9" authorId="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9" authorId="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9" authorId="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9" authorId="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9" authorId="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9" authorId="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9" authorId="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9" authorId="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9" authorId="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9" authorId="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9" authorId="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9" authorId="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9" authorId="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9" authorId="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9" authorId="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30" authorId="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30" authorId="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30" authorId="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30" authorId="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30" authorId="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30" authorId="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30" authorId="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30" authorId="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30" authorId="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30" authorId="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30" authorId="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30" authorId="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30" authorId="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30" authorId="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30" authorId="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30" authorId="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30" authorId="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30" authorId="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31" authorId="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31" authorId="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31" authorId="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31" authorId="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31" authorId="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31" authorId="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31" authorId="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31" authorId="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31" authorId="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31" authorId="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31" authorId="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31" authorId="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31" authorId="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31" authorId="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31" authorId="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31" authorId="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31" authorId="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31" authorId="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32" authorId="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32" authorId="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32" authorId="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32" authorId="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32" authorId="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32" authorId="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32" authorId="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32" authorId="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32" authorId="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32" authorId="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32" authorId="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32" authorId="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32" authorId="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32" authorId="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32" authorId="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32" authorId="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32" authorId="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32" authorId="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33" authorId="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33" authorId="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33" authorId="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33" authorId="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33" authorId="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33" authorId="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33" authorId="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33" authorId="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33" authorId="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33" authorId="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33" authorId="1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33" authorId="1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33" authorId="1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33" authorId="1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33" authorId="1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33" authorId="1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33" authorId="1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33" authorId="1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34" authorId="1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34" authorId="1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34" authorId="1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34" authorId="1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34" authorId="1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34" authorId="1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34" authorId="1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34" authorId="1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34" authorId="1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34" authorId="1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34" authorId="1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34" authorId="1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34" authorId="1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34" authorId="1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34" authorId="1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34" authorId="1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34" authorId="1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34" authorId="1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35" authorId="1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35" authorId="1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35" authorId="1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35" authorId="1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35" authorId="1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35" authorId="1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35" authorId="1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35" authorId="1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35" authorId="1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35" authorId="1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35" authorId="1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35" authorId="1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35" authorId="1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35" authorId="1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35" authorId="1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35" authorId="1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35" authorId="1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35" authorId="1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36" authorId="1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36" authorId="1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36" authorId="1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36" authorId="1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36" authorId="1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36" authorId="1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36" authorId="1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36" authorId="1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36" authorId="1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36" authorId="1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36" authorId="1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36" authorId="1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36" authorId="1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36" authorId="1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36" authorId="1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36" authorId="1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36" authorId="1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36" authorId="1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37" authorId="1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37" authorId="1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37" authorId="1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37" authorId="1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37" authorId="1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37" authorId="1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37" authorId="1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37" authorId="1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37" authorId="1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37" authorId="1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37" authorId="1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37" authorId="1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37" authorId="1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37" authorId="1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37" authorId="1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37" authorId="1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37" authorId="1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37" authorId="1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38" authorId="1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38" authorId="1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38" authorId="1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38" authorId="1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38" authorId="1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38" authorId="1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38" authorId="1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38" authorId="1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38" authorId="1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38" authorId="1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38" authorId="1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38" authorId="1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38" authorId="1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38" authorId="1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38" authorId="1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38" authorId="1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38" authorId="1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38" authorId="1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39" authorId="1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39" authorId="1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39" authorId="2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39" authorId="2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39" authorId="2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39" authorId="2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39" authorId="2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39" authorId="2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39" authorId="2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39" authorId="2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39" authorId="2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39" authorId="2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39" authorId="2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39" authorId="2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39" authorId="2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39" authorId="2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39" authorId="2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39" authorId="2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40" authorId="2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40" authorId="2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40" authorId="2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40" authorId="2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40" authorId="2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40" authorId="2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40" authorId="2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40" authorId="2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40" authorId="2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40" authorId="2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40" authorId="2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40" authorId="2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40" authorId="2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40" authorId="2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40" authorId="2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40" authorId="2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40" authorId="2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40" authorId="2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41" authorId="2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41" authorId="2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41" authorId="2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41" authorId="2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41" authorId="2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41" authorId="2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41" authorId="2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41" authorId="2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41" authorId="2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41" authorId="2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41" authorId="2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41" authorId="2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41" authorId="2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41" authorId="2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41" authorId="2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41" authorId="2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41" authorId="2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41" authorId="2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42" authorId="2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42" authorId="2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42" authorId="2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42" authorId="2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42" authorId="2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42" authorId="2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42" authorId="2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42" authorId="2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42" authorId="2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42" authorId="2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42" authorId="2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42" authorId="2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42" authorId="2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42" authorId="2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42" authorId="2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42" authorId="2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42" authorId="2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42" authorId="2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43" authorId="2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43" authorId="2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43" authorId="2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43" authorId="2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43" authorId="2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43" authorId="2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43" authorId="2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43" authorId="2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43" authorId="2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43" authorId="2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43" authorId="2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43" authorId="2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43" authorId="2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43" authorId="2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43" authorId="2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43" authorId="2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43" authorId="2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43" authorId="2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44" authorId="2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44" authorId="2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44" authorId="2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44" authorId="2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44" authorId="2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44" authorId="2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44" authorId="2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44" authorId="2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44" authorId="2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44" authorId="2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44" authorId="2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44" authorId="2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44" authorId="3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44" authorId="3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44" authorId="3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44" authorId="3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44" authorId="3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44" authorId="3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45" authorId="3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45" authorId="3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45" authorId="3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45" authorId="3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45" authorId="3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45" authorId="3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45" authorId="3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45" authorId="3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45" authorId="3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45" authorId="3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45" authorId="3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45" authorId="3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45" authorId="3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45" authorId="3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45" authorId="3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45" authorId="3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45" authorId="3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45" authorId="3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46" authorId="3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46" authorId="3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46" authorId="3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46" authorId="3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46" authorId="3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46" authorId="3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46" authorId="3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46" authorId="3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46" authorId="3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46" authorId="3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46" authorId="3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46" authorId="3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46" authorId="3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46" authorId="3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46" authorId="3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46" authorId="3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46" authorId="3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46" authorId="3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47" authorId="3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47" authorId="3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47" authorId="3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47" authorId="3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47" authorId="3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47" authorId="3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47" authorId="3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47" authorId="3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47" authorId="3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47" authorId="3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47" authorId="3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47" authorId="3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47" authorId="3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47" authorId="3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47" authorId="3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47" authorId="3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47" authorId="3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47" authorId="3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48" authorId="3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48" authorId="3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48" authorId="3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48" authorId="3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48" authorId="3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48" authorId="3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48" authorId="3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48" authorId="3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48" authorId="3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48" authorId="3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48" authorId="3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48" authorId="3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48" authorId="3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48" authorId="3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48" authorId="3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48" authorId="3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48" authorId="3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48" authorId="3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49" authorId="3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49" authorId="3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49" authorId="3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49" authorId="3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49" authorId="3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49" authorId="3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49" authorId="3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49" authorId="3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49" authorId="3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49" authorId="3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49" authorId="3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49" authorId="3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49" authorId="3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49" authorId="3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49" authorId="3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49" authorId="3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49" authorId="3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49" authorId="3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50" authorId="3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50" authorId="3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50" authorId="3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50" authorId="3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50" authorId="4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50" authorId="4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50" authorId="4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50" authorId="4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50" authorId="4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50" authorId="4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50" authorId="4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50" authorId="4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50" authorId="4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50" authorId="4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50" authorId="4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50" authorId="4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50" authorId="4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50" authorId="4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51" authorId="4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51" authorId="4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51" authorId="4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51" authorId="4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51" authorId="4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51" authorId="4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51" authorId="4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51" authorId="4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51" authorId="4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51" authorId="4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51" authorId="4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51" authorId="4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51" authorId="4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51" authorId="4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51" authorId="4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51" authorId="4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51" authorId="4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51" authorId="4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52" authorId="4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52" authorId="4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52" authorId="4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52" authorId="4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52" authorId="4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52" authorId="4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52" authorId="4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52" authorId="4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52" authorId="4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52" authorId="4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52" authorId="4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52" authorId="4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52" authorId="4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52" authorId="4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52" authorId="4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52" authorId="4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52" authorId="4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52" authorId="4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53" authorId="4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53" authorId="4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53" authorId="4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53" authorId="4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53" authorId="4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53" authorId="4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53" authorId="4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53" authorId="4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53" authorId="4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53" authorId="4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53" authorId="4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53" authorId="4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53" authorId="4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53" authorId="4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53" authorId="4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53" authorId="4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53" authorId="4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53" authorId="4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54" authorId="4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54" authorId="4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54" authorId="4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54" authorId="4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54" authorId="4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54" authorId="4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54" authorId="4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54" authorId="4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54" authorId="4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54" authorId="4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54" authorId="4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54" authorId="4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54" authorId="4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54" authorId="4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54" authorId="4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54" authorId="4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54" authorId="4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54" authorId="4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55" authorId="4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55" authorId="4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55" authorId="4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55" authorId="4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55" authorId="4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55" authorId="4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55" authorId="4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55" authorId="4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55" authorId="4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55" authorId="4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55" authorId="4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55" authorId="4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55" authorId="4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55" authorId="4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55" authorId="5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55" authorId="5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55" authorId="5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55" authorId="5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56" authorId="5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56" authorId="5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56" authorId="5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56" authorId="5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56" authorId="5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56" authorId="5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56" authorId="5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56" authorId="5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56" authorId="5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56" authorId="5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56" authorId="5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56" authorId="5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56" authorId="5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56" authorId="5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56" authorId="5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56" authorId="5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56" authorId="5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56" authorId="5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57" authorId="5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57" authorId="5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57" authorId="5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57" authorId="5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57" authorId="5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57" authorId="5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57" authorId="5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57" authorId="5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57" authorId="5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57" authorId="5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57" authorId="5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57" authorId="5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57" authorId="5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57" authorId="5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57" authorId="5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57" authorId="5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57" authorId="5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57" authorId="5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58" authorId="5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58" authorId="5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58" authorId="5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58" authorId="5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58" authorId="5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58" authorId="5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58" authorId="5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58" authorId="5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58" authorId="5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58" authorId="5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58" authorId="5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58" authorId="5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58" authorId="5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58" authorId="5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58" authorId="5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58" authorId="5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58" authorId="5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58" authorId="5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59" authorId="5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59" authorId="5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59" authorId="5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59" authorId="5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59" authorId="5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59" authorId="5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59" authorId="5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59" authorId="5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59" authorId="5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59" authorId="5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59" authorId="5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59" authorId="5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59" authorId="5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59" authorId="5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59" authorId="5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59" authorId="5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59" authorId="5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59" authorId="5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60" authorId="5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60" authorId="5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60" authorId="5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60" authorId="5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60" authorId="5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60" authorId="5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60" authorId="5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60" authorId="5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60" authorId="5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60" authorId="5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60" authorId="5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60" authorId="5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60" authorId="5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60" authorId="5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60" authorId="5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60" authorId="5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60" authorId="5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60" authorId="5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61" authorId="5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61" authorId="5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61" authorId="5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61" authorId="5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61" authorId="5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61" authorId="5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61" authorId="6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61" authorId="6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61" authorId="6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61" authorId="6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61" authorId="6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61" authorId="6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61" authorId="6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61" authorId="6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61" authorId="6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61" authorId="6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61" authorId="6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61" authorId="6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62" authorId="6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62" authorId="6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62" authorId="6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62" authorId="6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62" authorId="6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62" authorId="6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62" authorId="6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62" authorId="6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62" authorId="6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62" authorId="6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62" authorId="6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62" authorId="6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62" authorId="6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62" authorId="6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62" authorId="6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62" authorId="6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62" authorId="6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62" authorId="6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63" authorId="6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63" authorId="6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63" authorId="6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63" authorId="6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63" authorId="6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63" authorId="6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63" authorId="6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63" authorId="6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63" authorId="6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63" authorId="6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63" authorId="6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63" authorId="6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63" authorId="6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63" authorId="6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63" authorId="6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63" authorId="6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63" authorId="6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63" authorId="6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64" authorId="6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64" authorId="6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64" authorId="6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64" authorId="6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64" authorId="6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64" authorId="6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64" authorId="6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64" authorId="6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64" authorId="6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64" authorId="6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64" authorId="6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64" authorId="6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64" authorId="6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64" authorId="6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64" authorId="6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64" authorId="6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64" authorId="6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64" authorId="6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65" authorId="6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65" authorId="6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65" authorId="6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65" authorId="6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65" authorId="6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65" authorId="6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65" authorId="6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65" authorId="6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65" authorId="6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65" authorId="6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65" authorId="6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65" authorId="6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65" authorId="6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65" authorId="6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65" authorId="6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65" authorId="6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65" authorId="6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65" authorId="6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66" authorId="6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66" authorId="6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66" authorId="6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66" authorId="6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66" authorId="6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66" authorId="6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66" authorId="6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66" authorId="6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66" authorId="6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66" authorId="6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66" authorId="6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66" authorId="6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66" authorId="6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66" authorId="6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66" authorId="6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66" authorId="6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66" authorId="7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66" authorId="7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67" authorId="7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67" authorId="7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67" authorId="7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67" authorId="7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67" authorId="7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67" authorId="7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67" authorId="7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67" authorId="7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67" authorId="7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67" authorId="7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67" authorId="7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67" authorId="7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67" authorId="7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67" authorId="7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67" authorId="7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67" authorId="7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67" authorId="7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67" authorId="7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68" authorId="7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68" authorId="7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68" authorId="7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68" authorId="7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68" authorId="7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68" authorId="7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68" authorId="7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68" authorId="7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68" authorId="7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68" authorId="7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68" authorId="7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68" authorId="7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68" authorId="7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68" authorId="7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68" authorId="7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68" authorId="7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68" authorId="7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68" authorId="7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69" authorId="7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69" authorId="7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69" authorId="7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69" authorId="7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69" authorId="7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69" authorId="7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69" authorId="7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69" authorId="7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69" authorId="7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69" authorId="7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69" authorId="7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69" authorId="7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69" authorId="7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69" authorId="7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69" authorId="7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69" authorId="7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69" authorId="7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69" authorId="7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70" authorId="7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70" authorId="7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70" authorId="7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70" authorId="7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70" authorId="7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70" authorId="7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70" authorId="7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70" authorId="7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70" authorId="7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70" authorId="7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70" authorId="7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70" authorId="7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70" authorId="7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70" authorId="7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70" authorId="7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70" authorId="7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70" authorId="7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70" authorId="7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71" authorId="7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71" authorId="7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71" authorId="7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71" authorId="7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71" authorId="7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71" authorId="7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71" authorId="7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71" authorId="7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71" authorId="7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71" authorId="7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71" authorId="7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71" authorId="7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71" authorId="7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71" authorId="7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71" authorId="7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71" authorId="7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71" authorId="7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71" authorId="7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78" authorId="7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78" authorId="7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78" authorId="7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78" authorId="7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78" authorId="7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78" authorId="7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78" authorId="7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78" authorId="7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78" authorId="8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78" authorId="8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78" authorId="8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78" authorId="8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78" authorId="8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78" authorId="8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78" authorId="8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78" authorId="8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78" authorId="8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78" authorId="8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79" authorId="8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79" authorId="8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79" authorId="8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79" authorId="8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79" authorId="8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79" authorId="8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79" authorId="8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79" authorId="8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79" authorId="8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79" authorId="8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79" authorId="8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79" authorId="8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79" authorId="8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79" authorId="8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79" authorId="8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79" authorId="8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79" authorId="8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79" authorId="8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80" authorId="8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80" authorId="8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80" authorId="8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80" authorId="8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80" authorId="8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80" authorId="8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80" authorId="8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80" authorId="8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80" authorId="8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80" authorId="8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80" authorId="8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80" authorId="8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80" authorId="8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80" authorId="8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80" authorId="8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80" authorId="8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80" authorId="8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80" authorId="8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81" authorId="8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81" authorId="8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81" authorId="8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81" authorId="8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81" authorId="8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81" authorId="8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81" authorId="8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81" authorId="8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81" authorId="8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81" authorId="8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81" authorId="8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81" authorId="8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81" authorId="8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81" authorId="8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81" authorId="8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81" authorId="8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81" authorId="8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81" authorId="8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82" authorId="8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82" authorId="8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82" authorId="8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82" authorId="8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82" authorId="8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82" authorId="8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82" authorId="8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82" authorId="8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82" authorId="8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82" authorId="8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82" authorId="8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82" authorId="8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82" authorId="8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82" authorId="8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82" authorId="8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82" authorId="8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82" authorId="8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82" authorId="8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83" authorId="8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83" authorId="8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83" authorId="8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83" authorId="8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83" authorId="8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83" authorId="8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83" authorId="8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83" authorId="8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83" authorId="8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83" authorId="8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83" authorId="8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83" authorId="8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83" authorId="8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83" authorId="8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83" authorId="8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83" authorId="8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83" authorId="8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83" authorId="8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84" authorId="9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84" authorId="9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84" authorId="9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84" authorId="9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84" authorId="9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84" authorId="9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84" authorId="9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84" authorId="9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84" authorId="9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84" authorId="9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84" authorId="9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84" authorId="9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84" authorId="9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84" authorId="9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84" authorId="9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84" authorId="9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84" authorId="9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84" authorId="9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85" authorId="9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85" authorId="9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85" authorId="9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85" authorId="9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85" authorId="9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85" authorId="9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85" authorId="9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85" authorId="9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85" authorId="9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85" authorId="9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85" authorId="9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85" authorId="9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85" authorId="9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85" authorId="9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85" authorId="9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85" authorId="9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85" authorId="9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85" authorId="9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86" authorId="9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86" authorId="9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86" authorId="9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86" authorId="9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86" authorId="9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86" authorId="9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86" authorId="9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86" authorId="9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86" authorId="9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86" authorId="9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86" authorId="9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86" authorId="9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86" authorId="9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86" authorId="9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86" authorId="9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86" authorId="9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86" authorId="9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86" authorId="9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87" authorId="9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87" authorId="9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87" authorId="9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87" authorId="9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87" authorId="9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87" authorId="9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87" authorId="9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87" authorId="9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87" authorId="9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87" authorId="9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87" authorId="9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87" authorId="9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87" authorId="9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87" authorId="9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87" authorId="9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87" authorId="9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87" authorId="9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87" authorId="9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88" authorId="9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88" authorId="9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88" authorId="9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88" authorId="9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88" authorId="9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88" authorId="9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88" authorId="9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88" authorId="9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88" authorId="9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88" authorId="9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88" authorId="9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88" authorId="9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88" authorId="9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88" authorId="9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88" authorId="9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88" authorId="9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88" authorId="9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88" authorId="9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89" authorId="9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89" authorId="9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89" authorId="9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89" authorId="9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89" authorId="9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89" authorId="9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89" authorId="9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89" authorId="9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89" authorId="9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89" authorId="9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89" authorId="10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89" authorId="10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89" authorId="10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89" authorId="10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89" authorId="10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89" authorId="10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89" authorId="10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89" authorId="10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90" authorId="10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90" authorId="10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90" authorId="10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90" authorId="10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90" authorId="10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90" authorId="10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90" authorId="10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90" authorId="10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90" authorId="10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90" authorId="10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90" authorId="10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90" authorId="10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90" authorId="10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90" authorId="10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90" authorId="10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90" authorId="10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90" authorId="10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90" authorId="10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91" authorId="10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91" authorId="10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91" authorId="10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91" authorId="10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91" authorId="10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91" authorId="10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91" authorId="10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91" authorId="10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91" authorId="10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91" authorId="10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91" authorId="10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91" authorId="10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91" authorId="10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91" authorId="10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91" authorId="10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91" authorId="10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91" authorId="10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91" authorId="10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92" authorId="10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92" authorId="10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92" authorId="10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92" authorId="10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92" authorId="10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92" authorId="10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92" authorId="10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92" authorId="10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92" authorId="10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92" authorId="10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92" authorId="10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92" authorId="10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92" authorId="10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92" authorId="10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92" authorId="10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92" authorId="10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92" authorId="10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92" authorId="10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93" authorId="10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93" authorId="10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93" authorId="10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93" authorId="10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93" authorId="10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93" authorId="10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93" authorId="10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93" authorId="10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93" authorId="10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93" authorId="10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93" authorId="10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93" authorId="10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93" authorId="10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93" authorId="10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93" authorId="10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93" authorId="10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93" authorId="10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93" authorId="10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94" authorId="10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94" authorId="10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94" authorId="10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94" authorId="10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94" authorId="10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94" authorId="10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94" authorId="10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94" authorId="10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94" authorId="10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94" authorId="10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94" authorId="10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94" authorId="10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94" authorId="10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94" authorId="10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94" authorId="10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94" authorId="10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94" authorId="10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94" authorId="10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95" authorId="10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95" authorId="10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95" authorId="11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95" authorId="11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95" authorId="11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95" authorId="11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95" authorId="11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95" authorId="11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95" authorId="11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95" authorId="11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95" authorId="11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95" authorId="11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95" authorId="11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95" authorId="11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95" authorId="11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95" authorId="11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95" authorId="11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95" authorId="11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96" authorId="11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96" authorId="11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96" authorId="11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96" authorId="11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96" authorId="11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96" authorId="11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96" authorId="11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96" authorId="11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96" authorId="11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96" authorId="11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96" authorId="11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96" authorId="11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96" authorId="11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96" authorId="11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96" authorId="11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96" authorId="11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96" authorId="11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96" authorId="11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97" authorId="11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97" authorId="11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97" authorId="11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97" authorId="11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97" authorId="11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97" authorId="11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97" authorId="11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97" authorId="11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97" authorId="11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97" authorId="11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97" authorId="11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97" authorId="11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97" authorId="11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97" authorId="11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97" authorId="11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97" authorId="11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97" authorId="11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97" authorId="11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98" authorId="11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98" authorId="11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98" authorId="11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98" authorId="11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98" authorId="11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98" authorId="11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98" authorId="11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98" authorId="11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98" authorId="11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98" authorId="11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98" authorId="11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98" authorId="11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98" authorId="11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98" authorId="11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98" authorId="11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98" authorId="11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98" authorId="11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98" authorId="11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99" authorId="11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99" authorId="11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99" authorId="11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99" authorId="11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99" authorId="11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99" authorId="11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99" authorId="11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99" authorId="11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99" authorId="11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99" authorId="11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99" authorId="11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99" authorId="11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99" authorId="11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99" authorId="11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99" authorId="11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99" authorId="11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99" authorId="11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99" authorId="11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00" authorId="11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00" authorId="11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00" authorId="11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00" authorId="11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00" authorId="11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00" authorId="11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00" authorId="11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00" authorId="11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00" authorId="11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00" authorId="11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00" authorId="11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00" authorId="11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00" authorId="12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00" authorId="12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00" authorId="12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00" authorId="12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00" authorId="12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00" authorId="12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01" authorId="12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01" authorId="12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01" authorId="12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01" authorId="12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01" authorId="12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01" authorId="12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01" authorId="12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01" authorId="12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01" authorId="12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01" authorId="12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01" authorId="12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01" authorId="12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01" authorId="12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01" authorId="12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01" authorId="12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01" authorId="12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01" authorId="12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01" authorId="12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02" authorId="12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02" authorId="12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02" authorId="12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02" authorId="12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02" authorId="12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02" authorId="12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02" authorId="12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02" authorId="12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02" authorId="12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02" authorId="12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02" authorId="12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02" authorId="12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02" authorId="12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02" authorId="12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02" authorId="12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02" authorId="12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02" authorId="12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02" authorId="12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03" authorId="12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03" authorId="12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03" authorId="12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03" authorId="12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03" authorId="12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03" authorId="12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03" authorId="12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03" authorId="12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03" authorId="12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03" authorId="12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03" authorId="12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03" authorId="12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03" authorId="12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03" authorId="12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03" authorId="12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03" authorId="12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03" authorId="12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03" authorId="12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04" authorId="12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04" authorId="12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04" authorId="12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04" authorId="12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04" authorId="12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04" authorId="12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04" authorId="12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04" authorId="12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04" authorId="12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04" authorId="12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04" authorId="12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04" authorId="12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04" authorId="12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04" authorId="12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04" authorId="12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04" authorId="12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04" authorId="12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04" authorId="12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05" authorId="12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05" authorId="12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05" authorId="12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05" authorId="12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05" authorId="12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05" authorId="12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05" authorId="12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05" authorId="12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05" authorId="12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05" authorId="12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05" authorId="12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05" authorId="12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05" authorId="12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05" authorId="12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05" authorId="12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05" authorId="12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05" authorId="12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05" authorId="12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06" authorId="12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06" authorId="12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06" authorId="12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06" authorId="12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06" authorId="13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06" authorId="13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06" authorId="13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06" authorId="13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06" authorId="13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06" authorId="13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06" authorId="13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06" authorId="13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06" authorId="13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06" authorId="13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06" authorId="13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06" authorId="13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06" authorId="13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06" authorId="13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07" authorId="13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07" authorId="13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07" authorId="13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07" authorId="13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07" authorId="13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07" authorId="13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07" authorId="13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07" authorId="13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07" authorId="13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07" authorId="13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07" authorId="13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07" authorId="13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07" authorId="13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07" authorId="13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07" authorId="13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07" authorId="13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07" authorId="13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07" authorId="13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14" authorId="13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14" authorId="13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14" authorId="13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14" authorId="13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14" authorId="13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14" authorId="13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14" authorId="13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14" authorId="13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14" authorId="13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14" authorId="13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14" authorId="13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14" authorId="13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14" authorId="13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14" authorId="13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14" authorId="13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14" authorId="13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14" authorId="13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14" authorId="13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15" authorId="13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15" authorId="13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15" authorId="13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15" authorId="13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15" authorId="13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15" authorId="13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15" authorId="13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15" authorId="13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15" authorId="13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15" authorId="13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15" authorId="13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15" authorId="13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15" authorId="13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15" authorId="13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15" authorId="13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15" authorId="13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15" authorId="13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15" authorId="13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16" authorId="13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16" authorId="13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16" authorId="13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16" authorId="13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16" authorId="13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16" authorId="13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16" authorId="13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16" authorId="13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16" authorId="13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16" authorId="13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16" authorId="13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16" authorId="13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16" authorId="13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16" authorId="13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16" authorId="13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16" authorId="13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16" authorId="13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16" authorId="13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17" authorId="13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17" authorId="13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17" authorId="13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17" authorId="13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17" authorId="13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17" authorId="13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17" authorId="13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17" authorId="13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17" authorId="13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17" authorId="13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17" authorId="13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17" authorId="13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17" authorId="13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17" authorId="13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17" authorId="14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17" authorId="14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17" authorId="14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17" authorId="14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18" authorId="14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18" authorId="14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18" authorId="14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18" authorId="14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18" authorId="14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18" authorId="14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18" authorId="14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18" authorId="14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18" authorId="14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18" authorId="14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18" authorId="14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18" authorId="14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18" authorId="14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18" authorId="14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18" authorId="14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18" authorId="14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18" authorId="14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18" authorId="14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19" authorId="14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19" authorId="14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19" authorId="14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19" authorId="14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19" authorId="14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19" authorId="14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19" authorId="14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19" authorId="14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19" authorId="14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19" authorId="14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19" authorId="14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19" authorId="14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19" authorId="14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19" authorId="14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19" authorId="14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19" authorId="14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19" authorId="14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19" authorId="14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20" authorId="14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20" authorId="14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20" authorId="14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20" authorId="14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20" authorId="14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20" authorId="14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20" authorId="14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20" authorId="14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20" authorId="14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20" authorId="14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20" authorId="14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20" authorId="14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20" authorId="14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20" authorId="14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20" authorId="14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20" authorId="14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20" authorId="14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20" authorId="14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21" authorId="14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21" authorId="14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21" authorId="14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21" authorId="14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21" authorId="14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21" authorId="14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21" authorId="14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21" authorId="14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21" authorId="14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21" authorId="14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21" authorId="14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21" authorId="14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21" authorId="14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21" authorId="14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21" authorId="14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21" authorId="14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21" authorId="14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21" authorId="14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22" authorId="14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22" authorId="14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22" authorId="14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22" authorId="14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22" authorId="14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22" authorId="14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22" authorId="14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22" authorId="14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22" authorId="14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22" authorId="14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22" authorId="14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22" authorId="14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22" authorId="14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22" authorId="14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22" authorId="14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22" authorId="14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22" authorId="14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22" authorId="14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23" authorId="14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23" authorId="14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23" authorId="14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23" authorId="14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23" authorId="14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23" authorId="14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23" authorId="15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23" authorId="15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23" authorId="15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23" authorId="15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23" authorId="15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23" authorId="15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23" authorId="15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23" authorId="15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23" authorId="15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23" authorId="15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23" authorId="15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23" authorId="15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24" authorId="15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24" authorId="15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24" authorId="15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24" authorId="15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24" authorId="15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24" authorId="15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24" authorId="15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24" authorId="15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24" authorId="15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24" authorId="15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24" authorId="15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24" authorId="15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24" authorId="15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24" authorId="15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24" authorId="15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24" authorId="15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24" authorId="15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24" authorId="15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25" authorId="15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25" authorId="15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25" authorId="15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25" authorId="15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25" authorId="15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25" authorId="15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25" authorId="15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25" authorId="15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25" authorId="15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25" authorId="15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25" authorId="15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25" authorId="15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25" authorId="15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25" authorId="15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25" authorId="15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25" authorId="15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25" authorId="15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25" authorId="15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26" authorId="15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26" authorId="15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26" authorId="15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26" authorId="15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26" authorId="15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26" authorId="15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26" authorId="15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26" authorId="15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26" authorId="15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26" authorId="15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26" authorId="15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26" authorId="15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26" authorId="15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26" authorId="15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26" authorId="15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26" authorId="15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26" authorId="15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26" authorId="15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27" authorId="15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27" authorId="15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27" authorId="15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27" authorId="15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27" authorId="15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27" authorId="15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27" authorId="15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27" authorId="15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27" authorId="15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27" authorId="15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27" authorId="15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27" authorId="15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27" authorId="15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27" authorId="15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27" authorId="15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27" authorId="15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27" authorId="15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27" authorId="15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28" authorId="15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28" authorId="15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28" authorId="15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28" authorId="15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28" authorId="15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28" authorId="15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28" authorId="15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28" authorId="15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28" authorId="15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28" authorId="15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28" authorId="15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28" authorId="15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28" authorId="15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28" authorId="15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28" authorId="15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28" authorId="15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28" authorId="16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28" authorId="16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29" authorId="16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29" authorId="16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29" authorId="16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29" authorId="16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29" authorId="16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29" authorId="16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29" authorId="16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29" authorId="16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29" authorId="16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29" authorId="16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29" authorId="16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29" authorId="16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29" authorId="16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29" authorId="16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29" authorId="16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29" authorId="16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29" authorId="16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29" authorId="16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30" authorId="16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30" authorId="16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30" authorId="16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30" authorId="16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30" authorId="16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30" authorId="16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30" authorId="16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30" authorId="16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30" authorId="16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30" authorId="16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30" authorId="16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30" authorId="16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30" authorId="16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30" authorId="16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30" authorId="16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30" authorId="16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30" authorId="16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30" authorId="16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31" authorId="16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31" authorId="16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31" authorId="16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31" authorId="16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31" authorId="16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31" authorId="16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31" authorId="16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31" authorId="16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31" authorId="16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31" authorId="16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31" authorId="16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31" authorId="16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31" authorId="16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31" authorId="16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31" authorId="16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31" authorId="16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31" authorId="16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31" authorId="16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32" authorId="16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32" authorId="16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32" authorId="16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32" authorId="16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32" authorId="16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32" authorId="16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32" authorId="16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32" authorId="16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32" authorId="16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32" authorId="16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32" authorId="16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32" authorId="16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32" authorId="16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32" authorId="16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32" authorId="16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32" authorId="16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32" authorId="16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32" authorId="16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33" authorId="16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33" authorId="16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33" authorId="16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33" authorId="16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33" authorId="16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33" authorId="16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33" authorId="16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33" authorId="16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33" authorId="16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33" authorId="16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33" authorId="16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33" authorId="16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33" authorId="16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33" authorId="16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33" authorId="16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33" authorId="16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33" authorId="16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33" authorId="16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34" authorId="16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34" authorId="16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34" authorId="16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34" authorId="16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34" authorId="16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34" authorId="16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34" authorId="16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34" authorId="16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34" authorId="17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34" authorId="17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34" authorId="17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34" authorId="17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34" authorId="17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34" authorId="17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34" authorId="17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34" authorId="17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34" authorId="17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34" authorId="17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35" authorId="17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35" authorId="17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35" authorId="17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35" authorId="17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35" authorId="17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35" authorId="17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35" authorId="17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35" authorId="17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35" authorId="17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35" authorId="17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35" authorId="17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35" authorId="17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35" authorId="17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35" authorId="17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35" authorId="17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35" authorId="17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35" authorId="17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35" authorId="17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36" authorId="17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36" authorId="17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36" authorId="17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36" authorId="17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36" authorId="17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36" authorId="17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36" authorId="17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36" authorId="17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36" authorId="17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36" authorId="17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36" authorId="17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36" authorId="17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36" authorId="17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36" authorId="17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36" authorId="17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36" authorId="17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36" authorId="17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36" authorId="17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37" authorId="17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37" authorId="17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37" authorId="17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37" authorId="17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37" authorId="17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37" authorId="17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37" authorId="17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37" authorId="17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37" authorId="17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37" authorId="17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37" authorId="17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37" authorId="17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37" authorId="17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37" authorId="17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37" authorId="17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37" authorId="17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37" authorId="17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37" authorId="17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38" authorId="17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38" authorId="17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38" authorId="17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38" authorId="17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38" authorId="17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38" authorId="17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38" authorId="17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38" authorId="17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38" authorId="17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38" authorId="17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38" authorId="17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38" authorId="17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38" authorId="17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38" authorId="17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38" authorId="17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38" authorId="17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38" authorId="17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38" authorId="17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39" authorId="17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39" authorId="17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39" authorId="17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39" authorId="17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39" authorId="17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39" authorId="17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39" authorId="17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39" authorId="17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39" authorId="17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39" authorId="17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39" authorId="17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39" authorId="17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39" authorId="17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39" authorId="17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39" authorId="17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39" authorId="17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39" authorId="17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39" authorId="17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40" authorId="18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40" authorId="18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40" authorId="18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40" authorId="18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40" authorId="18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40" authorId="18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40" authorId="18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40" authorId="18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40" authorId="18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40" authorId="18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40" authorId="18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40" authorId="18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40" authorId="18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40" authorId="18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40" authorId="18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40" authorId="18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40" authorId="18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40" authorId="18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41" authorId="18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41" authorId="18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41" authorId="18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41" authorId="18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41" authorId="18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41" authorId="18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41" authorId="18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41" authorId="18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41" authorId="18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41" authorId="18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41" authorId="18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41" authorId="18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41" authorId="18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41" authorId="18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41" authorId="18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41" authorId="18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41" authorId="18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41" authorId="18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42" authorId="18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42" authorId="18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42" authorId="18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42" authorId="18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42" authorId="18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42" authorId="18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42" authorId="18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42" authorId="18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42" authorId="18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42" authorId="18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42" authorId="18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42" authorId="18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42" authorId="18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42" authorId="18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42" authorId="18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42" authorId="18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42" authorId="18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42" authorId="18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43" authorId="18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43" authorId="18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43" authorId="18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43" authorId="18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43" authorId="18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43" authorId="18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43" authorId="18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43" authorId="18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43" authorId="18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43" authorId="18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43" authorId="18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43" authorId="18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43" authorId="18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43" authorId="18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43" authorId="18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43" authorId="18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43" authorId="18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43" authorId="18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50" authorId="18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50" authorId="18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50" authorId="18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50" authorId="18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50" authorId="18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50" authorId="18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50" authorId="18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50" authorId="18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50" authorId="18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50" authorId="18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50" authorId="18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50" authorId="18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50" authorId="18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50" authorId="18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50" authorId="18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50" authorId="18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50" authorId="18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50" authorId="18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51" authorId="18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51" authorId="18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51" authorId="18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51" authorId="18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51" authorId="18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51" authorId="18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51" authorId="18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51" authorId="18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51" authorId="18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51" authorId="18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51" authorId="19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51" authorId="19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51" authorId="19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51" authorId="19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51" authorId="19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51" authorId="19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51" authorId="19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51" authorId="19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52" authorId="19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52" authorId="19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52" authorId="19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52" authorId="19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52" authorId="19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52" authorId="19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52" authorId="19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52" authorId="19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52" authorId="19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52" authorId="19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52" authorId="19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52" authorId="19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52" authorId="19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52" authorId="19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52" authorId="19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52" authorId="19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52" authorId="19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52" authorId="19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53" authorId="19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53" authorId="19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53" authorId="19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53" authorId="19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53" authorId="19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53" authorId="19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53" authorId="19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53" authorId="19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53" authorId="19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53" authorId="19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53" authorId="19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53" authorId="19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53" authorId="19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53" authorId="19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53" authorId="19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53" authorId="19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53" authorId="19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53" authorId="19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54" authorId="19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54" authorId="19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54" authorId="19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54" authorId="19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54" authorId="19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54" authorId="19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54" authorId="19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54" authorId="19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54" authorId="19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54" authorId="19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54" authorId="19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54" authorId="19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54" authorId="19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54" authorId="19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54" authorId="19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54" authorId="19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54" authorId="19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54" authorId="19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55" authorId="19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55" authorId="19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55" authorId="19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55" authorId="19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55" authorId="19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55" authorId="19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55" authorId="19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55" authorId="19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55" authorId="19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55" authorId="19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55" authorId="19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55" authorId="19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55" authorId="19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55" authorId="19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55" authorId="19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55" authorId="19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55" authorId="19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55" authorId="19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56" authorId="19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56" authorId="19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56" authorId="19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56" authorId="19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56" authorId="19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56" authorId="19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56" authorId="19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56" authorId="19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56" authorId="19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56" authorId="19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56" authorId="19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56" authorId="19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56" authorId="19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56" authorId="19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56" authorId="19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56" authorId="19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56" authorId="19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56" authorId="19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57" authorId="19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57" authorId="19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57" authorId="20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57" authorId="20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57" authorId="20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57" authorId="20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57" authorId="20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57" authorId="20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57" authorId="20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57" authorId="20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57" authorId="20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57" authorId="20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57" authorId="20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57" authorId="20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57" authorId="20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57" authorId="20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57" authorId="20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57" authorId="20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58" authorId="20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58" authorId="20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58" authorId="20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58" authorId="20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58" authorId="20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58" authorId="20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58" authorId="20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58" authorId="20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58" authorId="20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58" authorId="20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58" authorId="20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58" authorId="20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58" authorId="20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58" authorId="20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58" authorId="20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58" authorId="20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58" authorId="20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58" authorId="20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59" authorId="20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59" authorId="20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59" authorId="20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59" authorId="20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59" authorId="20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59" authorId="20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59" authorId="20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59" authorId="20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59" authorId="20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59" authorId="20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59" authorId="20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59" authorId="20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59" authorId="20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59" authorId="20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59" authorId="20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59" authorId="20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59" authorId="20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59" authorId="20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60" authorId="20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60" authorId="20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60" authorId="20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60" authorId="20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60" authorId="20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60" authorId="20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60" authorId="20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60" authorId="20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60" authorId="20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60" authorId="20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60" authorId="20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60" authorId="20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60" authorId="20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60" authorId="20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60" authorId="20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60" authorId="20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60" authorId="20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60" authorId="20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61" authorId="20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61" authorId="20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61" authorId="20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61" authorId="20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61" authorId="20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61" authorId="20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61" authorId="20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61" authorId="20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61" authorId="20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61" authorId="20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61" authorId="20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61" authorId="20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61" authorId="20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61" authorId="20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61" authorId="20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61" authorId="20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61" authorId="20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61" authorId="20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62" authorId="20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62" authorId="20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62" authorId="20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62" authorId="20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62" authorId="20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62" authorId="20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62" authorId="20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62" authorId="20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62" authorId="20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62" authorId="20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62" authorId="20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62" authorId="20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62" authorId="21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62" authorId="21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62" authorId="21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62" authorId="21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62" authorId="21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62" authorId="21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63" authorId="21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63" authorId="21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63" authorId="21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63" authorId="21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63" authorId="21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63" authorId="21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63" authorId="21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63" authorId="21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63" authorId="21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63" authorId="21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63" authorId="21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63" authorId="21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63" authorId="21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63" authorId="21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63" authorId="21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63" authorId="21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63" authorId="21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63" authorId="21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64" authorId="21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64" authorId="21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64" authorId="21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64" authorId="21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64" authorId="21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64" authorId="21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64" authorId="21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64" authorId="21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64" authorId="21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64" authorId="21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64" authorId="21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64" authorId="21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64" authorId="21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64" authorId="21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64" authorId="21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64" authorId="21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64" authorId="21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64" authorId="21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65" authorId="21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65" authorId="21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65" authorId="21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65" authorId="21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65" authorId="21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65" authorId="21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65" authorId="21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65" authorId="21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65" authorId="21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65" authorId="21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65" authorId="21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65" authorId="21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65" authorId="21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65" authorId="21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65" authorId="21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65" authorId="21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65" authorId="21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65" authorId="21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66" authorId="21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66" authorId="21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66" authorId="21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66" authorId="21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66" authorId="21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66" authorId="21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66" authorId="21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66" authorId="21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66" authorId="21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66" authorId="21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66" authorId="21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66" authorId="21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66" authorId="21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66" authorId="21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66" authorId="21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66" authorId="21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66" authorId="21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66" authorId="21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67" authorId="21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67" authorId="21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67" authorId="21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67" authorId="21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67" authorId="21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67" authorId="21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67" authorId="21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67" authorId="21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67" authorId="21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67" authorId="21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67" authorId="21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67" authorId="21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67" authorId="21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67" authorId="21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67" authorId="21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67" authorId="21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67" authorId="21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67" authorId="21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68" authorId="21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68" authorId="21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68" authorId="21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68" authorId="21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68" authorId="22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68" authorId="22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68" authorId="22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68" authorId="22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68" authorId="22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68" authorId="22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68" authorId="22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68" authorId="22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68" authorId="22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68" authorId="22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68" authorId="22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68" authorId="22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68" authorId="22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68" authorId="22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69" authorId="22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69" authorId="22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69" authorId="22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69" authorId="22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69" authorId="22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69" authorId="22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69" authorId="22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69" authorId="22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69" authorId="22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69" authorId="22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69" authorId="22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69" authorId="22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69" authorId="22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69" authorId="22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69" authorId="22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69" authorId="22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69" authorId="22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69" authorId="22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70" authorId="22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70" authorId="22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70" authorId="22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70" authorId="22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70" authorId="22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70" authorId="22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70" authorId="22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70" authorId="22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70" authorId="22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70" authorId="22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70" authorId="22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70" authorId="22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70" authorId="22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70" authorId="22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70" authorId="22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70" authorId="22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70" authorId="22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70" authorId="22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71" authorId="22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71" authorId="22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71" authorId="22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71" authorId="22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71" authorId="22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71" authorId="22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71" authorId="22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71" authorId="22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71" authorId="22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71" authorId="22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71" authorId="22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71" authorId="22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71" authorId="22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71" authorId="22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71" authorId="22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71" authorId="22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71" authorId="22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71" authorId="22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72" authorId="22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72" authorId="22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72" authorId="22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72" authorId="22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72" authorId="22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72" authorId="22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72" authorId="22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72" authorId="22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72" authorId="22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72" authorId="22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72" authorId="22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72" authorId="22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72" authorId="22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72" authorId="22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72" authorId="22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72" authorId="22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72" authorId="22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72" authorId="22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73" authorId="22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73" authorId="22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73" authorId="22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73" authorId="22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73" authorId="22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73" authorId="22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73" authorId="22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73" authorId="22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73" authorId="22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73" authorId="22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73" authorId="22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73" authorId="22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73" authorId="22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73" authorId="22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73" authorId="23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73" authorId="23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73" authorId="23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73" authorId="23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74" authorId="23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74" authorId="23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74" authorId="23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74" authorId="23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74" authorId="23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74" authorId="23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74" authorId="23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74" authorId="23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74" authorId="23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74" authorId="23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74" authorId="23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74" authorId="23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74" authorId="23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74" authorId="23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74" authorId="23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74" authorId="23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74" authorId="23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74" authorId="23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75" authorId="23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75" authorId="23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75" authorId="23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75" authorId="23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75" authorId="23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75" authorId="23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75" authorId="23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75" authorId="23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75" authorId="23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75" authorId="23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75" authorId="23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75" authorId="23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75" authorId="23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75" authorId="23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75" authorId="23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75" authorId="23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75" authorId="23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75" authorId="23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76" authorId="23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76" authorId="23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76" authorId="23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76" authorId="23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76" authorId="23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76" authorId="23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76" authorId="23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76" authorId="23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76" authorId="23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76" authorId="23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76" authorId="23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76" authorId="23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76" authorId="23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76" authorId="23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76" authorId="23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76" authorId="23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76" authorId="23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76" authorId="23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77" authorId="23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77" authorId="23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77" authorId="23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77" authorId="23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77" authorId="23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77" authorId="23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77" authorId="23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77" authorId="23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77" authorId="23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77" authorId="23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77" authorId="23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77" authorId="23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77" authorId="23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77" authorId="23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77" authorId="23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77" authorId="23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77" authorId="23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77" authorId="23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78" authorId="23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78" authorId="23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78" authorId="23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78" authorId="23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78" authorId="23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78" authorId="23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78" authorId="23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78" authorId="23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78" authorId="23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78" authorId="23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78" authorId="23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78" authorId="23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78" authorId="23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78" authorId="23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78" authorId="23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78" authorId="23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78" authorId="23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78" authorId="23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79" authorId="23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79" authorId="23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79" authorId="23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79" authorId="23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79" authorId="23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79" authorId="23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79" authorId="24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79" authorId="24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79" authorId="24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79" authorId="24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79" authorId="24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79" authorId="24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79" authorId="24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79" authorId="24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79" authorId="24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79" authorId="24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79" authorId="24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79" authorId="24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80" authorId="24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80" authorId="24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80" authorId="24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80" authorId="24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80" authorId="24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80" authorId="24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80" authorId="24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80" authorId="24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80" authorId="24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80" authorId="24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80" authorId="24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80" authorId="24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80" authorId="24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80" authorId="24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80" authorId="24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80" authorId="24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80" authorId="24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80" authorId="24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81" authorId="24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81" authorId="24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81" authorId="24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81" authorId="24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81" authorId="24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81" authorId="24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81" authorId="24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81" authorId="24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81" authorId="24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81" authorId="24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81" authorId="24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81" authorId="24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81" authorId="24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81" authorId="24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81" authorId="24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81" authorId="24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81" authorId="24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81" authorId="24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82" authorId="24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82" authorId="24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82" authorId="24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82" authorId="24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82" authorId="24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82" authorId="24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82" authorId="24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82" authorId="24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82" authorId="24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82" authorId="24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82" authorId="24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82" authorId="24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82" authorId="24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82" authorId="24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82" authorId="24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82" authorId="24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82" authorId="24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82" authorId="24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83" authorId="24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83" authorId="24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83" authorId="24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83" authorId="24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83" authorId="24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83" authorId="24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83" authorId="24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83" authorId="24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83" authorId="24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83" authorId="24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83" authorId="24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83" authorId="24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83" authorId="24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83" authorId="24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83" authorId="24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83" authorId="24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83" authorId="24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83" authorId="24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84" authorId="24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84" authorId="24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84" authorId="24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84" authorId="24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84" authorId="24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84" authorId="24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84" authorId="24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84" authorId="24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84" authorId="24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84" authorId="24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84" authorId="24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84" authorId="24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84" authorId="24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84" authorId="24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84" authorId="24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84" authorId="24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84" authorId="25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84" authorId="25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85" authorId="25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85" authorId="25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85" authorId="25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85" authorId="25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85" authorId="25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85" authorId="25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85" authorId="25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85" authorId="25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85" authorId="25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85" authorId="25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85" authorId="25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85" authorId="25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85" authorId="25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85" authorId="25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85" authorId="25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85" authorId="25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85" authorId="25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85" authorId="25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92" authorId="25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92" authorId="25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92" authorId="25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92" authorId="25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92" authorId="25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92" authorId="25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92" authorId="25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92" authorId="25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92" authorId="25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92" authorId="25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92" authorId="25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92" authorId="25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92" authorId="25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92" authorId="25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92" authorId="25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92" authorId="25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92" authorId="25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92" authorId="25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93" authorId="25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93" authorId="25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93" authorId="25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93" authorId="25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93" authorId="25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93" authorId="25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93" authorId="25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93" authorId="25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93" authorId="25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93" authorId="25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93" authorId="25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93" authorId="25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93" authorId="25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93" authorId="25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93" authorId="25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93" authorId="25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93" authorId="25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93" authorId="25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94" authorId="25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94" authorId="25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94" authorId="25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94" authorId="25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94" authorId="25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94" authorId="25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94" authorId="25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94" authorId="25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94" authorId="25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94" authorId="25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94" authorId="25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94" authorId="25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94" authorId="25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94" authorId="25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94" authorId="25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94" authorId="25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94" authorId="25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94" authorId="25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95" authorId="25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95" authorId="25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95" authorId="25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95" authorId="25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95" authorId="25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95" authorId="25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95" authorId="25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95" authorId="25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95" authorId="25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95" authorId="25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95" authorId="25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95" authorId="25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95" authorId="25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95" authorId="25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95" authorId="25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95" authorId="25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95" authorId="25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95" authorId="25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96" authorId="25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96" authorId="25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96" authorId="25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96" authorId="25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96" authorId="25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96" authorId="25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96" authorId="25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96" authorId="25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96" authorId="26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96" authorId="26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96" authorId="26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96" authorId="26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96" authorId="26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96" authorId="26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96" authorId="26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96" authorId="26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96" authorId="26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96" authorId="26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97" authorId="26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97" authorId="26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97" authorId="26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97" authorId="26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97" authorId="26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97" authorId="26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97" authorId="26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97" authorId="26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97" authorId="26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97" authorId="26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97" authorId="26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97" authorId="26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97" authorId="26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97" authorId="26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97" authorId="26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97" authorId="26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97" authorId="26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97" authorId="26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198" authorId="26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198" authorId="26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198" authorId="26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198" authorId="26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198" authorId="26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198" authorId="26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198" authorId="26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198" authorId="26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198" authorId="26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198" authorId="26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198" authorId="26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198" authorId="26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198" authorId="26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198" authorId="26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198" authorId="26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198" authorId="26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198" authorId="26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198" authorId="26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199" authorId="26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199" authorId="26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199" authorId="26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199" authorId="26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199" authorId="26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199" authorId="26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199" authorId="26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199" authorId="26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199" authorId="26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199" authorId="26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199" authorId="26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199" authorId="26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199" authorId="26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199" authorId="26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199" authorId="26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199" authorId="26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199" authorId="26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199" authorId="26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00" authorId="26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00" authorId="26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00" authorId="26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00" authorId="26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00" authorId="26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00" authorId="26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00" authorId="26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00" authorId="26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00" authorId="26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00" authorId="26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00" authorId="26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00" authorId="26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00" authorId="26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00" authorId="26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00" authorId="26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00" authorId="26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00" authorId="26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00" authorId="26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01" authorId="26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01" authorId="26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01" authorId="26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01" authorId="26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01" authorId="26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01" authorId="26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01" authorId="26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01" authorId="26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01" authorId="26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01" authorId="26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01" authorId="26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01" authorId="26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01" authorId="26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01" authorId="26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01" authorId="26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01" authorId="26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01" authorId="26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01" authorId="26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02" authorId="27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02" authorId="27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02" authorId="27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02" authorId="27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02" authorId="27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02" authorId="27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02" authorId="27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02" authorId="27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02" authorId="27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02" authorId="27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02" authorId="27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02" authorId="27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02" authorId="27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02" authorId="27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02" authorId="27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02" authorId="27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02" authorId="27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02" authorId="27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03" authorId="27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03" authorId="27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03" authorId="27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03" authorId="27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03" authorId="27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03" authorId="27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03" authorId="27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03" authorId="27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03" authorId="27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03" authorId="27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03" authorId="27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03" authorId="27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03" authorId="27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03" authorId="27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03" authorId="27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03" authorId="27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03" authorId="27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03" authorId="27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04" authorId="27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04" authorId="27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04" authorId="27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04" authorId="27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04" authorId="27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04" authorId="27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04" authorId="27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04" authorId="27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04" authorId="27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04" authorId="27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04" authorId="27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04" authorId="27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04" authorId="27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04" authorId="27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04" authorId="27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04" authorId="27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04" authorId="27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04" authorId="27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05" authorId="27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05" authorId="27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05" authorId="27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05" authorId="27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05" authorId="27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05" authorId="27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05" authorId="27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05" authorId="27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05" authorId="27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05" authorId="27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05" authorId="27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05" authorId="27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05" authorId="27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05" authorId="27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05" authorId="27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05" authorId="27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05" authorId="27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05" authorId="27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06" authorId="27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06" authorId="27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06" authorId="27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06" authorId="27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06" authorId="27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06" authorId="27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06" authorId="27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06" authorId="27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06" authorId="27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06" authorId="27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06" authorId="27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06" authorId="27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06" authorId="27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06" authorId="27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06" authorId="27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06" authorId="27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06" authorId="27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06" authorId="27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07" authorId="27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07" authorId="27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07" authorId="27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07" authorId="27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07" authorId="27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07" authorId="27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07" authorId="27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07" authorId="27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07" authorId="27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07" authorId="27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07" authorId="28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07" authorId="28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07" authorId="28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07" authorId="28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07" authorId="28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07" authorId="28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07" authorId="28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07" authorId="28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08" authorId="28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08" authorId="28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08" authorId="28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08" authorId="28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08" authorId="28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08" authorId="28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08" authorId="28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08" authorId="28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08" authorId="28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08" authorId="28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08" authorId="28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08" authorId="28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08" authorId="28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08" authorId="28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08" authorId="28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08" authorId="28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08" authorId="28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08" authorId="28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09" authorId="28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09" authorId="28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09" authorId="28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09" authorId="28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09" authorId="28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09" authorId="28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09" authorId="28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09" authorId="28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09" authorId="28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09" authorId="28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09" authorId="28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09" authorId="28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09" authorId="28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09" authorId="28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09" authorId="28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09" authorId="28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09" authorId="28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09" authorId="28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10" authorId="28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10" authorId="28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10" authorId="28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10" authorId="28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10" authorId="28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10" authorId="28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10" authorId="28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10" authorId="28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10" authorId="28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10" authorId="28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10" authorId="28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10" authorId="28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10" authorId="28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10" authorId="28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10" authorId="28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10" authorId="28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10" authorId="28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10" authorId="28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11" authorId="28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11" authorId="28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11" authorId="28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11" authorId="28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11" authorId="28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11" authorId="28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11" authorId="28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11" authorId="28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11" authorId="28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11" authorId="28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11" authorId="28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11" authorId="28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11" authorId="28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11" authorId="28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11" authorId="28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11" authorId="28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11" authorId="28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11" authorId="28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12" authorId="28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12" authorId="28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12" authorId="28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12" authorId="28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12" authorId="28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12" authorId="28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12" authorId="28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12" authorId="28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12" authorId="28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12" authorId="28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12" authorId="28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12" authorId="28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12" authorId="28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12" authorId="28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12" authorId="28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12" authorId="28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12" authorId="28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12" authorId="28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13" authorId="28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13" authorId="28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13" authorId="29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13" authorId="29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13" authorId="29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13" authorId="29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13" authorId="29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13" authorId="29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13" authorId="29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13" authorId="29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13" authorId="29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13" authorId="29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13" authorId="29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13" authorId="29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13" authorId="29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13" authorId="29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13" authorId="29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13" authorId="29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14" authorId="29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14" authorId="29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14" authorId="29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14" authorId="29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14" authorId="29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14" authorId="29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14" authorId="29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14" authorId="29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14" authorId="29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14" authorId="29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14" authorId="29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14" authorId="29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14" authorId="29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14" authorId="29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14" authorId="29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14" authorId="29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14" authorId="29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14" authorId="29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15" authorId="29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15" authorId="29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15" authorId="29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15" authorId="29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15" authorId="29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15" authorId="29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15" authorId="29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15" authorId="29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15" authorId="29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15" authorId="29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15" authorId="29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15" authorId="29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15" authorId="29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15" authorId="29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15" authorId="29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15" authorId="29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15" authorId="29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15" authorId="29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16" authorId="29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16" authorId="29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16" authorId="29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16" authorId="29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16" authorId="29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16" authorId="29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16" authorId="29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16" authorId="29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16" authorId="29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16" authorId="29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16" authorId="29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16" authorId="29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16" authorId="29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16" authorId="29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16" authorId="29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16" authorId="29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16" authorId="29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16" authorId="29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17" authorId="29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17" authorId="29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17" authorId="29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17" authorId="29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17" authorId="29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17" authorId="29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17" authorId="29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17" authorId="29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17" authorId="29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17" authorId="29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17" authorId="29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17" authorId="29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17" authorId="29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17" authorId="29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17" authorId="29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17" authorId="29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17" authorId="29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17" authorId="29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18" authorId="29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18" authorId="29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18" authorId="29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18" authorId="29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18" authorId="29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18" authorId="29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18" authorId="29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18" authorId="29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18" authorId="29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18" authorId="29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18" authorId="29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18" authorId="29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18" authorId="30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18" authorId="30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18" authorId="30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18" authorId="30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18" authorId="30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18" authorId="30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19" authorId="30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19" authorId="30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19" authorId="30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19" authorId="30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19" authorId="30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19" authorId="30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19" authorId="30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19" authorId="30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19" authorId="30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19" authorId="30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19" authorId="30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19" authorId="30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19" authorId="30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19" authorId="30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19" authorId="30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19" authorId="30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19" authorId="30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19" authorId="30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20" authorId="30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20" authorId="30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20" authorId="30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20" authorId="30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20" authorId="30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20" authorId="30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20" authorId="30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20" authorId="30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20" authorId="30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20" authorId="30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20" authorId="30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20" authorId="30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20" authorId="30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20" authorId="30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20" authorId="30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20" authorId="30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20" authorId="30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20" authorId="30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21" authorId="30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21" authorId="30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21" authorId="30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21" authorId="30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21" authorId="30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21" authorId="30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21" authorId="30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21" authorId="30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21" authorId="30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21" authorId="30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21" authorId="30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21" authorId="30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21" authorId="30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21" authorId="30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21" authorId="30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21" authorId="30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21" authorId="30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21" authorId="30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28" authorId="30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28" authorId="30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28" authorId="30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28" authorId="30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28" authorId="30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28" authorId="30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28" authorId="30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28" authorId="30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28" authorId="30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28" authorId="30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28" authorId="30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28" authorId="30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28" authorId="30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28" authorId="30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28" authorId="30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28" authorId="30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28" authorId="30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28" authorId="30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29" authorId="30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29" authorId="30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29" authorId="30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29" authorId="30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29" authorId="30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29" authorId="30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29" authorId="30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29" authorId="30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29" authorId="30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29" authorId="30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29" authorId="30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29" authorId="30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29" authorId="30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29" authorId="30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29" authorId="30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29" authorId="30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29" authorId="30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29" authorId="30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30" authorId="30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30" authorId="30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30" authorId="30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30" authorId="30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30" authorId="31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30" authorId="31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30" authorId="31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30" authorId="31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30" authorId="31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30" authorId="31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30" authorId="31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30" authorId="31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30" authorId="31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30" authorId="31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30" authorId="31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30" authorId="31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30" authorId="31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30" authorId="31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31" authorId="31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31" authorId="31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31" authorId="31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31" authorId="31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31" authorId="31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31" authorId="31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31" authorId="31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31" authorId="31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31" authorId="31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31" authorId="31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31" authorId="31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31" authorId="31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31" authorId="31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31" authorId="31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31" authorId="31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31" authorId="31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31" authorId="31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31" authorId="31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32" authorId="31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32" authorId="31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32" authorId="31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32" authorId="31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32" authorId="31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32" authorId="31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32" authorId="31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32" authorId="31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32" authorId="31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32" authorId="31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32" authorId="31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32" authorId="31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32" authorId="31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32" authorId="31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32" authorId="31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32" authorId="31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32" authorId="31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32" authorId="31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33" authorId="31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33" authorId="31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33" authorId="31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33" authorId="31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33" authorId="31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33" authorId="31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33" authorId="31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33" authorId="31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33" authorId="31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33" authorId="31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33" authorId="31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33" authorId="31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33" authorId="31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33" authorId="31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33" authorId="31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33" authorId="31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33" authorId="31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33" authorId="31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34" authorId="31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34" authorId="31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34" authorId="31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34" authorId="31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34" authorId="31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34" authorId="31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34" authorId="31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34" authorId="31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34" authorId="31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34" authorId="31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34" authorId="31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34" authorId="31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34" authorId="31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34" authorId="31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34" authorId="31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34" authorId="31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34" authorId="31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34" authorId="31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35" authorId="31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35" authorId="31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35" authorId="31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35" authorId="31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35" authorId="31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35" authorId="31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35" authorId="31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35" authorId="31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35" authorId="31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35" authorId="31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35" authorId="31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35" authorId="31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35" authorId="31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35" authorId="31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35" authorId="32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35" authorId="32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35" authorId="32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35" authorId="32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36" authorId="32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36" authorId="32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36" authorId="32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36" authorId="32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36" authorId="32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36" authorId="32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36" authorId="32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36" authorId="32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36" authorId="32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36" authorId="32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36" authorId="32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36" authorId="32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36" authorId="32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36" authorId="32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36" authorId="32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36" authorId="32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36" authorId="32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36" authorId="32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37" authorId="32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37" authorId="32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37" authorId="32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37" authorId="32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37" authorId="32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37" authorId="32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37" authorId="32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37" authorId="32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37" authorId="32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37" authorId="32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37" authorId="32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37" authorId="32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37" authorId="32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37" authorId="32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37" authorId="32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37" authorId="32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37" authorId="32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37" authorId="32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38" authorId="32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38" authorId="32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38" authorId="32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38" authorId="32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38" authorId="32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38" authorId="32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38" authorId="32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38" authorId="32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38" authorId="32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38" authorId="32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38" authorId="32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38" authorId="32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38" authorId="32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38" authorId="32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38" authorId="32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38" authorId="32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38" authorId="32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38" authorId="32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39" authorId="32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39" authorId="32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39" authorId="32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39" authorId="32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39" authorId="32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39" authorId="32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39" authorId="32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39" authorId="32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39" authorId="32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39" authorId="32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39" authorId="32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39" authorId="32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39" authorId="32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39" authorId="32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39" authorId="32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39" authorId="32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39" authorId="32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39" authorId="32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40" authorId="32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40" authorId="32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40" authorId="32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40" authorId="32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40" authorId="32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40" authorId="32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40" authorId="32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40" authorId="32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40" authorId="32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40" authorId="32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40" authorId="32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40" authorId="32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40" authorId="32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40" authorId="32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40" authorId="32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40" authorId="32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40" authorId="32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40" authorId="32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41" authorId="32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41" authorId="32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41" authorId="32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41" authorId="32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41" authorId="32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41" authorId="32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41" authorId="33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41" authorId="33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41" authorId="33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41" authorId="33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41" authorId="33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41" authorId="33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41" authorId="33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41" authorId="33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41" authorId="33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41" authorId="33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41" authorId="33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41" authorId="33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42" authorId="33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42" authorId="33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42" authorId="33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42" authorId="33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42" authorId="33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42" authorId="33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42" authorId="33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42" authorId="33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42" authorId="33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42" authorId="33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42" authorId="33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42" authorId="33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42" authorId="33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42" authorId="33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42" authorId="33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42" authorId="33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42" authorId="33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42" authorId="33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43" authorId="33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43" authorId="33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43" authorId="33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43" authorId="33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43" authorId="33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43" authorId="33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43" authorId="33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43" authorId="33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43" authorId="33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43" authorId="33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43" authorId="33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43" authorId="33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43" authorId="33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43" authorId="33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43" authorId="33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43" authorId="33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43" authorId="33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43" authorId="33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44" authorId="33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44" authorId="33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44" authorId="33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44" authorId="33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44" authorId="33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44" authorId="33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44" authorId="33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44" authorId="33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44" authorId="33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44" authorId="33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44" authorId="33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44" authorId="33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44" authorId="33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44" authorId="33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44" authorId="33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44" authorId="33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44" authorId="33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44" authorId="33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45" authorId="33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45" authorId="33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45" authorId="33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45" authorId="33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45" authorId="33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45" authorId="33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45" authorId="33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45" authorId="33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45" authorId="33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45" authorId="33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45" authorId="33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45" authorId="33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45" authorId="33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45" authorId="33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45" authorId="33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45" authorId="33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45" authorId="33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45" authorId="33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46" authorId="33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46" authorId="33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46" authorId="33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46" authorId="33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46" authorId="33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46" authorId="33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46" authorId="33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46" authorId="33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46" authorId="33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46" authorId="33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46" authorId="33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46" authorId="33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46" authorId="33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46" authorId="33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46" authorId="33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46" authorId="33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46" authorId="34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46" authorId="34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47" authorId="34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47" authorId="34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47" authorId="34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47" authorId="34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47" authorId="34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47" authorId="34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47" authorId="34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47" authorId="34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47" authorId="34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47" authorId="34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47" authorId="34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47" authorId="34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47" authorId="34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47" authorId="34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47" authorId="34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47" authorId="34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47" authorId="34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47" authorId="34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48" authorId="34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48" authorId="34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48" authorId="34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48" authorId="34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48" authorId="34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48" authorId="34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48" authorId="34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48" authorId="34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48" authorId="34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48" authorId="34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48" authorId="34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48" authorId="34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48" authorId="34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48" authorId="34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48" authorId="34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48" authorId="34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48" authorId="34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48" authorId="34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49" authorId="34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49" authorId="34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49" authorId="34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49" authorId="34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49" authorId="34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49" authorId="34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49" authorId="34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49" authorId="34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49" authorId="34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49" authorId="34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49" authorId="34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49" authorId="34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49" authorId="34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49" authorId="34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49" authorId="34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49" authorId="34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49" authorId="34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49" authorId="34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50" authorId="34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50" authorId="34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50" authorId="34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50" authorId="34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50" authorId="34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50" authorId="34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50" authorId="34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50" authorId="34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50" authorId="34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50" authorId="34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50" authorId="34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50" authorId="34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50" authorId="34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50" authorId="34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50" authorId="34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50" authorId="34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50" authorId="34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50" authorId="34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51" authorId="34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51" authorId="34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51" authorId="34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51" authorId="34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51" authorId="34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51" authorId="34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51" authorId="34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51" authorId="34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51" authorId="34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51" authorId="34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51" authorId="34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51" authorId="34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51" authorId="34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51" authorId="34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51" authorId="34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51" authorId="34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51" authorId="34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51" authorId="34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52" authorId="34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52" authorId="34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52" authorId="34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52" authorId="34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52" authorId="34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52" authorId="34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52" authorId="34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52" authorId="34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52" authorId="35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52" authorId="35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52" authorId="35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52" authorId="35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52" authorId="35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52" authorId="35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52" authorId="35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52" authorId="35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52" authorId="35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52" authorId="35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53" authorId="35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53" authorId="35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53" authorId="35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53" authorId="35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53" authorId="35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53" authorId="35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53" authorId="35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53" authorId="35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53" authorId="35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53" authorId="35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53" authorId="35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53" authorId="35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53" authorId="35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53" authorId="35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53" authorId="35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53" authorId="35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53" authorId="35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53" authorId="35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54" authorId="35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54" authorId="35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54" authorId="35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54" authorId="35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54" authorId="35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54" authorId="35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54" authorId="35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54" authorId="35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54" authorId="35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54" authorId="35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54" authorId="35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54" authorId="35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54" authorId="35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54" authorId="35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54" authorId="35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54" authorId="35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54" authorId="35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54" authorId="35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55" authorId="35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55" authorId="35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55" authorId="35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55" authorId="35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55" authorId="35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55" authorId="35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55" authorId="35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55" authorId="35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55" authorId="35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55" authorId="35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55" authorId="35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55" authorId="35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55" authorId="35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55" authorId="35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55" authorId="35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55" authorId="35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55" authorId="35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55" authorId="35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56" authorId="35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56" authorId="35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56" authorId="35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56" authorId="35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56" authorId="35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56" authorId="35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56" authorId="35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56" authorId="35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56" authorId="35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56" authorId="35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56" authorId="35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56" authorId="35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56" authorId="35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56" authorId="35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56" authorId="35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56" authorId="35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56" authorId="35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56" authorId="35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57" authorId="35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57" authorId="35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57" authorId="35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57" authorId="35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57" authorId="35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57" authorId="35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57" authorId="35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57" authorId="35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57" authorId="35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57" authorId="35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57" authorId="35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57" authorId="35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57" authorId="35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57" authorId="35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57" authorId="35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57" authorId="35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57" authorId="35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57" authorId="35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64" authorId="36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64" authorId="36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64" authorId="36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64" authorId="36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64" authorId="36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64" authorId="36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64" authorId="36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64" authorId="36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64" authorId="36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64" authorId="36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64" authorId="36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64" authorId="36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64" authorId="36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64" authorId="36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64" authorId="36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64" authorId="36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64" authorId="36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64" authorId="36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65" authorId="36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65" authorId="36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65" authorId="36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65" authorId="36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65" authorId="36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65" authorId="36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65" authorId="36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65" authorId="36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65" authorId="36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65" authorId="36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65" authorId="36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65" authorId="36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65" authorId="36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65" authorId="36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65" authorId="36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65" authorId="36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65" authorId="36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65" authorId="36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66" authorId="36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66" authorId="36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66" authorId="36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66" authorId="36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66" authorId="36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66" authorId="36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66" authorId="36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66" authorId="36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66" authorId="36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66" authorId="36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66" authorId="36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66" authorId="36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66" authorId="36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66" authorId="36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66" authorId="36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66" authorId="36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66" authorId="36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66" authorId="36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67" authorId="36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67" authorId="36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67" authorId="36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67" authorId="36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67" authorId="36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67" authorId="36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67" authorId="36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67" authorId="36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67" authorId="36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67" authorId="36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67" authorId="36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67" authorId="36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67" authorId="36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67" authorId="36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67" authorId="36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67" authorId="36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67" authorId="36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67" authorId="36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68" authorId="36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68" authorId="36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68" authorId="36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68" authorId="36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68" authorId="36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68" authorId="36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68" authorId="36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68" authorId="36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68" authorId="36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68" authorId="36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68" authorId="36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68" authorId="36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68" authorId="36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68" authorId="36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68" authorId="36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68" authorId="36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68" authorId="36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68" authorId="36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69" authorId="36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69" authorId="36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69" authorId="36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69" authorId="36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69" authorId="36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69" authorId="36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69" authorId="36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69" authorId="36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69" authorId="36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69" authorId="36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69" authorId="37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69" authorId="37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69" authorId="37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69" authorId="37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69" authorId="37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69" authorId="37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69" authorId="37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69" authorId="37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70" authorId="37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70" authorId="37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70" authorId="37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70" authorId="37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70" authorId="37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70" authorId="37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70" authorId="37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70" authorId="37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70" authorId="37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70" authorId="37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70" authorId="37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70" authorId="37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70" authorId="37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70" authorId="37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70" authorId="37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70" authorId="37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70" authorId="37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70" authorId="37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71" authorId="37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71" authorId="37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71" authorId="37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71" authorId="37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71" authorId="37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71" authorId="37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71" authorId="37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71" authorId="37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71" authorId="37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71" authorId="37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71" authorId="37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71" authorId="37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71" authorId="37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71" authorId="37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71" authorId="37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71" authorId="37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71" authorId="37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71" authorId="37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72" authorId="37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72" authorId="37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72" authorId="37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72" authorId="37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72" authorId="37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72" authorId="37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72" authorId="37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72" authorId="37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72" authorId="37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72" authorId="37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72" authorId="37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72" authorId="37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72" authorId="37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72" authorId="37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72" authorId="37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72" authorId="37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72" authorId="37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72" authorId="37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73" authorId="37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73" authorId="37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74" authorId="37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74" authorId="37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74" authorId="37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74" authorId="37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74" authorId="37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74" authorId="37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74" authorId="37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74" authorId="37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74" authorId="37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74" authorId="37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74" authorId="37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74" authorId="37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74" authorId="37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74" authorId="37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74" authorId="37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74" authorId="37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74" authorId="37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74" authorId="37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75" authorId="37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75" authorId="37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75" authorId="37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75" authorId="37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75" authorId="37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75" authorId="37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75" authorId="37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75" authorId="37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75" authorId="37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75" authorId="37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75" authorId="37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75" authorId="37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75" authorId="37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75" authorId="37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75" authorId="37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75" authorId="37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75" authorId="37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75" authorId="37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76" authorId="38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76" authorId="38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76" authorId="38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76" authorId="38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76" authorId="38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76" authorId="38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76" authorId="38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76" authorId="38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76" authorId="38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76" authorId="38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76" authorId="38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76" authorId="38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76" authorId="38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76" authorId="38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76" authorId="38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76" authorId="38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76" authorId="38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76" authorId="38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77" authorId="38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77" authorId="38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77" authorId="38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77" authorId="38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77" authorId="38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77" authorId="38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77" authorId="38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77" authorId="38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77" authorId="38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77" authorId="38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77" authorId="38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77" authorId="38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77" authorId="38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77" authorId="38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77" authorId="38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77" authorId="38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77" authorId="38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77" authorId="38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78" authorId="38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78" authorId="38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78" authorId="38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78" authorId="38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78" authorId="38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78" authorId="38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78" authorId="38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78" authorId="38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78" authorId="38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78" authorId="38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78" authorId="38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78" authorId="38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78" authorId="38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78" authorId="38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78" authorId="38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78" authorId="38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78" authorId="38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78" authorId="38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79" authorId="38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79" authorId="38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79" authorId="38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79" authorId="38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79" authorId="38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79" authorId="38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79" authorId="38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79" authorId="38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79" authorId="38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79" authorId="38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79" authorId="38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79" authorId="38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79" authorId="38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79" authorId="38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79" authorId="38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79" authorId="38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79" authorId="38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79" authorId="38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80" authorId="38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80" authorId="38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80" authorId="38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80" authorId="38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80" authorId="38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80" authorId="38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80" authorId="38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80" authorId="38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80" authorId="38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80" authorId="38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80" authorId="38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80" authorId="38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80" authorId="38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80" authorId="38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80" authorId="38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80" authorId="38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80" authorId="38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80" authorId="38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81" authorId="38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81" authorId="38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81" authorId="38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81" authorId="38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81" authorId="38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81" authorId="38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81" authorId="38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81" authorId="38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81" authorId="38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81" authorId="38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81" authorId="39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81" authorId="39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81" authorId="39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81" authorId="39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81" authorId="39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81" authorId="39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81" authorId="39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81" authorId="39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82" authorId="39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82" authorId="39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82" authorId="39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82" authorId="39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82" authorId="39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82" authorId="39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82" authorId="39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82" authorId="39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82" authorId="39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82" authorId="39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82" authorId="39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82" authorId="39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82" authorId="39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82" authorId="39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82" authorId="39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82" authorId="39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82" authorId="39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82" authorId="39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83" authorId="39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83" authorId="39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83" authorId="39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83" authorId="39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83" authorId="39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83" authorId="39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83" authorId="39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83" authorId="39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83" authorId="39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83" authorId="39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83" authorId="39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83" authorId="39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83" authorId="39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83" authorId="39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83" authorId="39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83" authorId="39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83" authorId="39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83" authorId="39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84" authorId="39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84" authorId="39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84" authorId="39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84" authorId="39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84" authorId="39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84" authorId="39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84" authorId="39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84" authorId="39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84" authorId="39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84" authorId="39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84" authorId="39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84" authorId="39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84" authorId="39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84" authorId="39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84" authorId="39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84" authorId="39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84" authorId="39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84" authorId="39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85" authorId="39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85" authorId="39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85" authorId="39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85" authorId="39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85" authorId="39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85" authorId="39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85" authorId="39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85" authorId="39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85" authorId="39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85" authorId="39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85" authorId="39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85" authorId="39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85" authorId="39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85" authorId="39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85" authorId="39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85" authorId="39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85" authorId="39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85" authorId="39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86" authorId="39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86" authorId="39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86" authorId="39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86" authorId="39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86" authorId="39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86" authorId="39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86" authorId="39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86" authorId="39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86" authorId="39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86" authorId="39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86" authorId="39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86" authorId="39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86" authorId="39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86" authorId="39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86" authorId="39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86" authorId="39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86" authorId="39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86" authorId="39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87" authorId="39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87" authorId="39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87" authorId="40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87" authorId="40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87" authorId="40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87" authorId="40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87" authorId="40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87" authorId="40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87" authorId="40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87" authorId="40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87" authorId="40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87" authorId="40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87" authorId="40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87" authorId="40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87" authorId="40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87" authorId="40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87" authorId="40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87" authorId="40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88" authorId="40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88" authorId="40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88" authorId="40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88" authorId="40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88" authorId="40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88" authorId="40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88" authorId="40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88" authorId="40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88" authorId="402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88" authorId="402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88" authorId="402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88" authorId="402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88" authorId="402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88" authorId="402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88" authorId="403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88" authorId="403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88" authorId="403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88" authorId="403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89" authorId="403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89" authorId="403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89" authorId="403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89" authorId="403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89" authorId="403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89" authorId="403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89" authorId="404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89" authorId="404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89" authorId="404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89" authorId="404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89" authorId="404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89" authorId="404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89" authorId="404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89" authorId="404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89" authorId="404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89" authorId="404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89" authorId="405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89" authorId="405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90" authorId="405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90" authorId="405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90" authorId="405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90" authorId="405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90" authorId="405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90" authorId="405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90" authorId="405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90" authorId="405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90" authorId="406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90" authorId="406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90" authorId="406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90" authorId="406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90" authorId="406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90" authorId="406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90" authorId="406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90" authorId="406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90" authorId="406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90" authorId="406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91" authorId="407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91" authorId="407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91" authorId="407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91" authorId="407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91" authorId="407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91" authorId="407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91" authorId="407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91" authorId="407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91" authorId="407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91" authorId="407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91" authorId="408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91" authorId="408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91" authorId="408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91" authorId="408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91" authorId="408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91" authorId="408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91" authorId="408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91" authorId="408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I292" authorId="408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J292" authorId="408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K292" authorId="409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L292" authorId="409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M292" authorId="409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N292" authorId="409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O292" authorId="409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P292" authorId="409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Q292" authorId="409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R292" authorId="409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S292" authorId="409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T292" authorId="409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U292" authorId="410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V292" authorId="410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W292" authorId="410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X292" authorId="410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Y292" authorId="410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Z292" authorId="410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CO2-Wert
</t>
        </r>
      </text>
    </comment>
    <comment ref="I293" authorId="410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J293" authorId="410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K293" authorId="410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L293" authorId="410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M293" authorId="411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N293" authorId="411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O293" authorId="411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P293" authorId="411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Q293" authorId="4114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R293" authorId="4115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S293" authorId="4116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T293" authorId="4117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U293" authorId="4118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V293" authorId="4119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W293" authorId="412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X293" authorId="4121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Y293" authorId="4122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  <comment ref="Z293" authorId="4123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Textfeld
</t>
        </r>
      </text>
    </comment>
  </commentList>
</comments>
</file>

<file path=xl/comments2.xml><?xml version="1.0" encoding="utf-8"?>
<comments xmlns="http://schemas.openxmlformats.org/spreadsheetml/2006/main">
  <authors>
    <author>tc={0055007E-006E-4FAC-90B1-000F006700C7}</author>
  </authors>
  <commentList>
    <comment ref="D17" authorId="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2019 (UBA): 408 g/kWh ohne Vorketten, 470 g/kWh mit Vorketten
</t>
        </r>
      </text>
    </comment>
  </commentList>
</comments>
</file>

<file path=xl/comments3.xml><?xml version="1.0" encoding="utf-8"?>
<comments xmlns="http://schemas.openxmlformats.org/spreadsheetml/2006/main">
  <authors>
    <author>tc={005E0042-00D4-44B2-B991-002500410051}</author>
  </authors>
  <commentList>
    <comment ref="C7" authorId="0" shapeId="0">
      <text>
        <r>
          <rPr>
            <sz val="10"/>
            <color theme="1"/>
            <rFont val="Arial"/>
          </rPr>
  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Gairola, Krishan:
Diese Zeile kopieren und in ein anderes Blatt einfügen, dann sollte es wieder gehen (man braucht diese "non values", damit nicht automatisch mit 0 gerechnet wird) 
</t>
        </r>
      </text>
    </comment>
  </commentList>
</comments>
</file>

<file path=xl/sharedStrings.xml><?xml version="1.0" encoding="utf-8"?>
<sst xmlns="http://schemas.openxmlformats.org/spreadsheetml/2006/main" count="715" uniqueCount="399">
  <si>
    <t>zukünftiger Termin</t>
  </si>
  <si>
    <t>umgesetzt</t>
  </si>
  <si>
    <t>wird laufend umgesetzt</t>
  </si>
  <si>
    <t>in Umsetzung (Anfang)</t>
  </si>
  <si>
    <t>in Umsetzung (Mitte)</t>
  </si>
  <si>
    <t>in Umsetzung (Ende)</t>
  </si>
  <si>
    <t>bisher nicht umgesetzt</t>
  </si>
  <si>
    <t>Umsetzung nicht möglich</t>
  </si>
  <si>
    <t>Planungsübersicht</t>
  </si>
  <si>
    <t>BS 03</t>
  </si>
  <si>
    <t>Stand:</t>
  </si>
  <si>
    <t>Pädagogische Ziele:</t>
  </si>
  <si>
    <t>Unser pädagogisches Ziel ist der Erwerb von Handlungskompetenzen zum Thema Klimaschutz in der gesamten Schulgemeinschaft.</t>
  </si>
  <si>
    <t>Handlungsfeld</t>
  </si>
  <si>
    <t>Planungsziele:</t>
  </si>
  <si>
    <t>übergreifend</t>
  </si>
  <si>
    <t>Wärme</t>
  </si>
  <si>
    <r>
      <t>Wir senken unsere CO</t>
    </r>
    <r>
      <rPr>
        <vertAlign val="subscript"/>
        <sz val="14"/>
        <rFont val="Arial"/>
      </rPr>
      <t>2</t>
    </r>
    <r>
      <rPr>
        <sz val="14"/>
        <rFont val="Arial"/>
      </rPr>
      <t xml:space="preserve">-Emissionen bis </t>
    </r>
    <r>
      <rPr>
        <b/>
        <sz val="14"/>
        <rFont val="Arial"/>
      </rPr>
      <t>2050</t>
    </r>
    <r>
      <rPr>
        <sz val="14"/>
        <rFont val="Arial"/>
      </rPr>
      <t xml:space="preserve"> um </t>
    </r>
  </si>
  <si>
    <t>Strom</t>
  </si>
  <si>
    <t>Das Ausgangsjahr für die Berechnung ist:</t>
  </si>
  <si>
    <t>Abfall</t>
  </si>
  <si>
    <t>Ausgangslage:</t>
  </si>
  <si>
    <t>Beschaffung</t>
  </si>
  <si>
    <t>Ernährung</t>
  </si>
  <si>
    <t>im Jahr:</t>
  </si>
  <si>
    <t>Mobilität</t>
  </si>
  <si>
    <t>Prognose nach Planung</t>
  </si>
  <si>
    <t>In der nachfolgenden Übersicht werden für jedes Handlungsfeld die geplanten Maßnahmen mit den jeweiligen Zeitrahmen und Verantwortlichkeiten aufgeführt.</t>
  </si>
  <si>
    <t>Soll nach Reduktionspfad</t>
  </si>
  <si>
    <t>Handlungsfeldübergreifender Bereich</t>
  </si>
  <si>
    <t>Unsere Ziele im handlungsfeldübergreifenden Bereich sind...</t>
  </si>
  <si>
    <t>Nr.</t>
  </si>
  <si>
    <t>Maßnahme</t>
  </si>
  <si>
    <r>
      <t xml:space="preserve">Termin
</t>
    </r>
    <r>
      <rPr>
        <sz val="12"/>
        <rFont val="Arial"/>
      </rPr>
      <t>(Beginn der Umsetzung)</t>
    </r>
  </si>
  <si>
    <t>Status der 
Umsetzung</t>
  </si>
  <si>
    <t>verantwortlich</t>
  </si>
  <si>
    <t>Akteure für die Umsetzung</t>
  </si>
  <si>
    <t>Summen:</t>
  </si>
  <si>
    <t>Ü1</t>
  </si>
  <si>
    <t>Weitere Bildungsformate zum Themenfeld „Bildung für nachhaltige Entwicklung“ entwickeln und umsetzen.</t>
  </si>
  <si>
    <t>Kerstin Alvarado (UMb)</t>
  </si>
  <si>
    <t>Beauftragte für Unzterrichtsentwicklung, Kollegium</t>
  </si>
  <si>
    <t>Weitere Bildungsformate</t>
  </si>
  <si>
    <t xml:space="preserve"> </t>
  </si>
  <si>
    <t>Ü2</t>
  </si>
  <si>
    <t>Weitere Maßnahmen zur biologische Vielfalt/ Biodiversität entwickeln und umsetzen</t>
  </si>
  <si>
    <t>WIR—Team, HEOS</t>
  </si>
  <si>
    <t>5 neue Maßnahmen</t>
  </si>
  <si>
    <t>Ü3</t>
  </si>
  <si>
    <t>Regelmäßige Information über Displays an beiden Standorten (z.B. Entwicklung der Energieverbräuche)</t>
  </si>
  <si>
    <t>Felix Schober (Beauftragter für Öffentlichkeitsarbeit)</t>
  </si>
  <si>
    <t>Öffentlichkeitsbeauftragter, UMB</t>
  </si>
  <si>
    <t>Ü4</t>
  </si>
  <si>
    <t xml:space="preserve">Implementierung des neuen (Umwelt-)Leitbil-des und Engagement durch verstärkte Öffent-lichkeitsarbeit </t>
  </si>
  <si>
    <t>Ü5</t>
  </si>
  <si>
    <t xml:space="preserve">Fortbildung von Lehrkräften, Schüler:innen und Studierenden durch externe Berater:in-nen zu Nachhaltigkeitsthemen </t>
  </si>
  <si>
    <t>Fortbildungsbeauftragter</t>
  </si>
  <si>
    <t>4 Fobis pro Jahr</t>
  </si>
  <si>
    <t>Ü6</t>
  </si>
  <si>
    <t>Einführung des Ecosia Browser</t>
  </si>
  <si>
    <t>IT-Beauftragter</t>
  </si>
  <si>
    <t>Ü7</t>
  </si>
  <si>
    <t>Klimaschutz und Nachhaltigkeit verstärkt in den Lernfeldern implementieren</t>
  </si>
  <si>
    <t>Schulleitung</t>
  </si>
  <si>
    <t>Arbeitsgruppen Neustrukturierung der Lernfelder</t>
  </si>
  <si>
    <t>Ü8</t>
  </si>
  <si>
    <t>Umgestaltung des Schulgeländes als grünen und aktivitätsfördernden Pausenhof</t>
  </si>
  <si>
    <t>Kerstin Alvarado, W.I.R.-Team</t>
  </si>
  <si>
    <t>Schulleitung, HEOS, Schulteam</t>
  </si>
  <si>
    <t>Ü9</t>
  </si>
  <si>
    <t xml:space="preserve">Aufstellen von Grünpflanzen in den Gebäuden </t>
  </si>
  <si>
    <t>Britta Ermlich</t>
  </si>
  <si>
    <t>Britta Ermlich, Fachfirma</t>
  </si>
  <si>
    <t>Ü10</t>
  </si>
  <si>
    <t>Aufstellen von 2 Bienenstöcken im Schulgarten</t>
  </si>
  <si>
    <t>Bianca Ristow</t>
  </si>
  <si>
    <t>Bianca Ristow, Imker</t>
  </si>
  <si>
    <t>Ü11</t>
  </si>
  <si>
    <t>Sammeln von Regenwasser durch Aufstellen von Regenwassertonnen</t>
  </si>
  <si>
    <t>Ü12</t>
  </si>
  <si>
    <t xml:space="preserve">Nachhaltigkeit als Unterrichtsinhalt im LMHimplementieren: WIR-Projekt "Tu Du`s – wir packen die Ziele der Nachhaltigkeit an!" </t>
  </si>
  <si>
    <t>Franziska Eisenschmidt</t>
  </si>
  <si>
    <t>Bianca Ristow, Franziska Eisenschmidt, Annerose Lillge</t>
  </si>
  <si>
    <t>Ü13</t>
  </si>
  <si>
    <t>Projekt zur Sichtbarmachung von Aktivitäten zur BNE an der BS 03</t>
  </si>
  <si>
    <t>UMB</t>
  </si>
  <si>
    <t>externer Anbieter (Frauke Puttfarken), gefördert von Klimaschutzstiftung</t>
  </si>
  <si>
    <t>Ü14</t>
  </si>
  <si>
    <t>Projekt (H)Action- Kooperationsprojekt einer Konditor:innen-Klasse zu Artenvielfalt und Klimaschutz</t>
  </si>
  <si>
    <t>externer Anbieter Heckenretter e.V.</t>
  </si>
  <si>
    <t>Ü 15</t>
  </si>
  <si>
    <t>Projekt BB 21</t>
  </si>
  <si>
    <t>Projektteam BB 21 ( Hanna Duske, Carolin Fütterer, Matthias Dralle, Werner Linnartz</t>
  </si>
  <si>
    <t>HIBB</t>
  </si>
  <si>
    <t>Ü 16</t>
  </si>
  <si>
    <t>NEU: Initialisierung einer Tauschbörse: Love it - reuse it"</t>
  </si>
  <si>
    <t>W.I.R.-Team</t>
  </si>
  <si>
    <t>W.I.R. Team, Kollegium und Schüler:innen der BS 03</t>
  </si>
  <si>
    <t>Ü 17</t>
  </si>
  <si>
    <t>NEU: "run 4 wash", Implementierung eines Spendenlaufs in Zusammenarbeit mit Viva con agua (Verein)</t>
  </si>
  <si>
    <t>Vanessa Linke, Olivia Wiese, Lena Franck</t>
  </si>
  <si>
    <t>W.I.R.- Team und Schüler:innen der BS 03</t>
  </si>
  <si>
    <t>Ü 18</t>
  </si>
  <si>
    <t>NEU: Maßnahmen zur Prävention von gesundheitsschädlichem Verhalten (Nikotin etc.)</t>
  </si>
  <si>
    <t>Anke Edler</t>
  </si>
  <si>
    <t>Ü 19</t>
  </si>
  <si>
    <t>Ü 20</t>
  </si>
  <si>
    <t>Ü 21</t>
  </si>
  <si>
    <t>Ü 22</t>
  </si>
  <si>
    <t>Handlungsfeld Wärme</t>
  </si>
  <si>
    <t>Unsere Ziele im Handlungsfeld Wärme sind...</t>
  </si>
  <si>
    <t>W1</t>
  </si>
  <si>
    <t>Bezug regenerativer Energiequellen Fernwärme ausbauen</t>
  </si>
  <si>
    <t>HEOS</t>
  </si>
  <si>
    <t>50% EE</t>
  </si>
  <si>
    <t>75% EE</t>
  </si>
  <si>
    <t>W2</t>
  </si>
  <si>
    <t>Reduzierung der Heizkosten durch optimierte Nutzung</t>
  </si>
  <si>
    <t>Hausmeister</t>
  </si>
  <si>
    <t>2% pro Jahr</t>
  </si>
  <si>
    <t>W3</t>
  </si>
  <si>
    <t>Ursachenanalyse und Konzepterstellung für ein bedarfsgerechtes Heizen</t>
  </si>
  <si>
    <t>Kerstin Alvarado</t>
  </si>
  <si>
    <t>W4</t>
  </si>
  <si>
    <t>Sensibilisierung Heiz- und Lüftungsverhalten</t>
  </si>
  <si>
    <t>Schulgemeinschaft, Energiebeauftragte der einzelnen Klassen</t>
  </si>
  <si>
    <t>W5</t>
  </si>
  <si>
    <t>Einbau von Lüftern mir Wärmerückgewinnung in Sanitärräumen</t>
  </si>
  <si>
    <t>W6</t>
  </si>
  <si>
    <t>NEU: Thermometer-Aktion</t>
  </si>
  <si>
    <t>Werner Linnartz</t>
  </si>
  <si>
    <t>Schulgemeinschaft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</si>
  <si>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</si>
  <si>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</si>
  <si>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</si>
  <si>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</si>
  <si>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</si>
  <si>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</si>
  <si>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</si>
  <si>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</si>
  <si>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</si>
  <si>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Handlungsfeld Strom</t>
  </si>
  <si>
    <t>Unsere Ziele im Bereich Strom sind...</t>
  </si>
  <si>
    <t>S1</t>
  </si>
  <si>
    <t>Erweiterung der PV-Flächen</t>
  </si>
  <si>
    <t>Größe?</t>
  </si>
  <si>
    <t>S2</t>
  </si>
  <si>
    <t>Installation von LED-Lampen an beiden Standorten</t>
  </si>
  <si>
    <t>Umfang?</t>
  </si>
  <si>
    <t>S3</t>
  </si>
  <si>
    <t>Ökologische IT - u.a. Thin clients, Installation Smartboards der 2. Generation</t>
  </si>
  <si>
    <t>IT-Beauftragte</t>
  </si>
  <si>
    <t>S4</t>
  </si>
  <si>
    <t>Vermeidung von Stand-bye-Modus an elektrischen Geräten wie Smartboards</t>
  </si>
  <si>
    <t>IT-Beauftragter Felix Schober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</si>
  <si>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</si>
  <si>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</si>
  <si>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</si>
  <si>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</si>
  <si>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</si>
  <si>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</si>
  <si>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</si>
  <si>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</si>
  <si>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</si>
  <si>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</si>
  <si>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</si>
  <si>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Handlungsfeld Abfall</t>
  </si>
  <si>
    <t>Unsere Ziele im Bereich Abfall sind...</t>
  </si>
  <si>
    <t>A1</t>
  </si>
  <si>
    <t>Optimierung der Abfalltrennung zur Senkung des Restabfallvolumens mittels Einführung Abfallmanagementsystem in den Klassenräumen</t>
  </si>
  <si>
    <t>Anke Edler, Werner Linnartz</t>
  </si>
  <si>
    <t>Klassenlehrer:innen, Klassensprecher der HFS</t>
  </si>
  <si>
    <t>A2</t>
  </si>
  <si>
    <t>Einführung von 2 Pfandboxen</t>
  </si>
  <si>
    <t>1 Pfandbox pro Gebäude</t>
  </si>
  <si>
    <t>A3</t>
  </si>
  <si>
    <t>Motivation zum doppelseitigen Drucken</t>
  </si>
  <si>
    <t>Kollegium, Bedienstete der Schule</t>
  </si>
  <si>
    <t>A4</t>
  </si>
  <si>
    <t>Elektronikmüll gesondert sammeln</t>
  </si>
  <si>
    <t>Ronald Koch (Hausmeister)</t>
  </si>
  <si>
    <t>1 Sammelstelle je Standort</t>
  </si>
  <si>
    <t>A5</t>
  </si>
  <si>
    <t>Pilotprojekt Trinkwasserspender Standort Angerstraße 4, 33 und Reismühle und Einführung von Trinkflaschen</t>
  </si>
  <si>
    <t>Andrea Otto, Britta Ermlich, Bianca Ristow, UMb</t>
  </si>
  <si>
    <t>A6</t>
  </si>
  <si>
    <t>Trinkwasserspender Standort Angerstraße 33/ Reismühle</t>
  </si>
  <si>
    <t>A7</t>
  </si>
  <si>
    <t>Umwelthinweis zum Papier sparen in E-Mail-Signaturen</t>
  </si>
  <si>
    <t>pädagogisches und nicht-pädagogisches Personal der BS 03</t>
  </si>
  <si>
    <t>A8</t>
  </si>
  <si>
    <t>Tobacycle – Verwertung von Zigarettenabfällen</t>
  </si>
  <si>
    <t>Claudia Dörfel</t>
  </si>
  <si>
    <t>Schüler:innen, Kollegium</t>
  </si>
  <si>
    <t>A9</t>
  </si>
  <si>
    <t>Abfallsammeln auf dem Schulgelände</t>
  </si>
  <si>
    <t>Schulklassen</t>
  </si>
  <si>
    <t>A10</t>
  </si>
  <si>
    <t>Einführung von wiederverwendbaren Coffe-to-go-Bechern</t>
  </si>
  <si>
    <t>Andrea Otto</t>
  </si>
  <si>
    <t>A11</t>
  </si>
  <si>
    <t>Sammelstellen für Batterien und Stifte</t>
  </si>
  <si>
    <t>Ronald Koch</t>
  </si>
  <si>
    <t>1 Sammelstelle je Gebäude</t>
  </si>
  <si>
    <t>A12</t>
  </si>
  <si>
    <t>Verbesserung der Abfallbehälter auf Schulhöfen durch "Dach", welches Tieren keinen Zugang zum Abfall ermöglicht</t>
  </si>
  <si>
    <t>A13</t>
  </si>
  <si>
    <t>Pilotprojekt Kompostierung von Küchenabfällen</t>
  </si>
  <si>
    <t>Bernhard Fischer-Eymann und Schüler:innen der Hotelfachschule</t>
  </si>
  <si>
    <t>A14</t>
  </si>
  <si>
    <t>verbindliche Absprachen mit Reinigungsfirmen zur Abfalltrennung</t>
  </si>
  <si>
    <t>Schulgemeinschaft der BS 03</t>
  </si>
  <si>
    <t>A15</t>
  </si>
  <si>
    <t>Verkauf von wiederverwendbaren Brotbeuteln</t>
  </si>
  <si>
    <t>NEU: eine hauseigene Biogasanlage: Chancen und Risiken zur Installation und Inbetriebnahme</t>
  </si>
  <si>
    <t>Handlungsfeld Beschaffung</t>
  </si>
  <si>
    <t>Unsere Ziele im Bereich Beschaffung sind...</t>
  </si>
  <si>
    <t>B1</t>
  </si>
  <si>
    <t>Wir stellen gemäß Hamburger Leitfaden für umweltverträgliche Beschaffung jährlich mindestens 5 Produkte auf nachhaltige Beschaffung um</t>
  </si>
  <si>
    <t xml:space="preserve">Frank Kapfermann, Kerstin Alvarado </t>
  </si>
  <si>
    <t>Frank Kapfermann, Hauswirtschaft</t>
  </si>
  <si>
    <t>5 Produkte</t>
  </si>
  <si>
    <t>15 Produkte</t>
  </si>
  <si>
    <t>25 Produkte</t>
  </si>
  <si>
    <t>35 Produkte</t>
  </si>
  <si>
    <t>45 Produkte</t>
  </si>
  <si>
    <t>55 Produkte</t>
  </si>
  <si>
    <t>B2</t>
  </si>
  <si>
    <t>Wir setzen auf nachhaltigen Bezug von Lebensmitteln und Getränken</t>
  </si>
  <si>
    <t>10% nachhaltiger Bezug</t>
  </si>
  <si>
    <t>20% nachhaltiger Bezug</t>
  </si>
  <si>
    <t>30% nachhaltiger Bezug</t>
  </si>
  <si>
    <t>40% nachhaltiger Bezug</t>
  </si>
  <si>
    <t>50% nachhaltiger Bezug</t>
  </si>
  <si>
    <t>B3</t>
  </si>
  <si>
    <t>Erhöhung des Anteils an Recyclingpapier</t>
  </si>
  <si>
    <t>Schulsekretariat</t>
  </si>
  <si>
    <t>B4</t>
  </si>
  <si>
    <t>Nutzung von ökologisch abbaubarem Toilet-ten- und Handtuchpapier</t>
  </si>
  <si>
    <t>B5</t>
  </si>
  <si>
    <t>Anbau von hemischen Obst- und Gemüsesorten im Schulgarten</t>
  </si>
  <si>
    <t>HEOS, WIR-Team</t>
  </si>
  <si>
    <t>B6</t>
  </si>
  <si>
    <t>WIR-Projekt: Strategisches Lieferkettenmanagement zum Aufbau einer nachhaltigen Warenwirtschaft an der BS 03</t>
  </si>
  <si>
    <t>Bernhard Fischer-Eymann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</si>
  <si>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</si>
  <si>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</si>
  <si>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</si>
  <si>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</si>
  <si>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</si>
  <si>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</si>
  <si>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</si>
  <si>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</si>
  <si>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</si>
  <si>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Handlungsfeld Ernährung</t>
  </si>
  <si>
    <t xml:space="preserve">Unsere Ziele im Bereich Ernährung sind ... </t>
  </si>
  <si>
    <t>E1</t>
  </si>
  <si>
    <t>Obst aus dem Alten Land für das Lehrerzim-mer</t>
  </si>
  <si>
    <t>E2</t>
  </si>
  <si>
    <t>Umstellung von Kaffee,  Mineralwasser und Eier auf 100% nachhaltigen Bezug/BIO</t>
  </si>
  <si>
    <t>UMB, Hauswirtschaft</t>
  </si>
  <si>
    <t>Hauswirtschaft</t>
  </si>
  <si>
    <t>E3</t>
  </si>
  <si>
    <t>Nachhaltige Küchenwoche</t>
  </si>
  <si>
    <t>Köche-Klasse</t>
  </si>
  <si>
    <t>E4</t>
  </si>
  <si>
    <t>Weinberg BS 03; Kräutergarten für nachhal-tige Küche (Grünes Klassenzimmer)</t>
  </si>
  <si>
    <t>Kerstin Alvarado, Bianca Ristow, Kerstin Starke, WPK NHM</t>
  </si>
  <si>
    <t>E5</t>
  </si>
  <si>
    <t>zu gut für die Tonne- wertschätzender Umgang mit Lebensmitteln / -resten</t>
  </si>
  <si>
    <t>WPK</t>
  </si>
  <si>
    <t>E6</t>
  </si>
  <si>
    <t>BS03-Kochbuch mit nachhaltigen Rezepten</t>
  </si>
  <si>
    <t>E7</t>
  </si>
  <si>
    <t>WPK: Einfach clever essen!</t>
  </si>
  <si>
    <t>Wahlpflichtkurs</t>
  </si>
  <si>
    <t>E8</t>
  </si>
  <si>
    <t>Fortbildung des Kantinenpersonals zu nachhaltiger Schulverpflegung</t>
  </si>
  <si>
    <t>Ökomarkt e.V.</t>
  </si>
  <si>
    <t>E9</t>
  </si>
  <si>
    <t>NEU: Anlage und Pflege eines Kräutergartens am Standort Reismühle 15 zur Nutzung in den dortigen Praxisräumen</t>
  </si>
  <si>
    <t>UMB, Werner Linnartz + Fachlehrer Küche</t>
  </si>
  <si>
    <t>HEOS, Fachlehrer</t>
  </si>
  <si>
    <t>E10</t>
  </si>
  <si>
    <t>ständiger Wahlpflichtkurs zur veganen Küche</t>
  </si>
  <si>
    <t>Norbert Schulz</t>
  </si>
  <si>
    <t>E11</t>
  </si>
  <si>
    <t>E12</t>
  </si>
  <si>
    <t>E13</t>
  </si>
  <si>
    <t>E14</t>
  </si>
  <si>
    <t>E15</t>
  </si>
  <si>
    <t>Handlungsfeld Mobilität</t>
  </si>
  <si>
    <t xml:space="preserve">Unser Ziele im Bereich Mobilität sind ... </t>
  </si>
  <si>
    <t>M1</t>
  </si>
  <si>
    <t>Leasing-Fahrräder für Hamburger BeamtInnen</t>
  </si>
  <si>
    <t>W.I.R.-Team, HIBB</t>
  </si>
  <si>
    <t>M2</t>
  </si>
  <si>
    <t>Leihfahrräder für KuK zum Wechsel der Standorte</t>
  </si>
  <si>
    <t>Kerstin Alvarado, WIR-Team, Firma Swapfiets</t>
  </si>
  <si>
    <t>M3</t>
  </si>
  <si>
    <r>
      <rPr>
        <b/>
        <sz val="12"/>
        <rFont val="Arial"/>
      </rPr>
      <t>Alle zwei Jahre Mobilitätsverhalten erheben</t>
    </r>
    <r>
      <rPr>
        <b/>
        <sz val="12"/>
        <color indexed="2"/>
        <rFont val="Arial"/>
      </rPr>
      <t xml:space="preserve"> </t>
    </r>
  </si>
  <si>
    <t>Kerstin Alvarado, WIR-Team</t>
  </si>
  <si>
    <t>M4</t>
  </si>
  <si>
    <t>Teilnahme am Stadtradeln</t>
  </si>
  <si>
    <t>Kerstin Alvarado, Andrea Otto</t>
  </si>
  <si>
    <t>gesamte Schule</t>
  </si>
  <si>
    <t>M5</t>
  </si>
  <si>
    <t>Lademöglichkeit für das schuleigene E-Fahrzeiug schaffen</t>
  </si>
  <si>
    <t>Schulleitung, HEOS</t>
  </si>
  <si>
    <t>M6</t>
  </si>
  <si>
    <t>Ersatz des schuleigenes Transportfahrzeugs (Caddy) durc ein E-Fahrzeug</t>
  </si>
  <si>
    <t>M7</t>
  </si>
  <si>
    <t>NEU: Mobilitäten (Schüleraustausch) nachhaltiger gestalten durch z. B. Bahnfahrten statt Flügen</t>
  </si>
  <si>
    <t>Beauftragte für Mobilität in der EU (Sonja Krüger, Eva Hjertqvist)</t>
  </si>
  <si>
    <t>Eva Hjertqvist, Sonja Krüger, Alle am "Austausch" Beteiligten</t>
  </si>
  <si>
    <t>M8</t>
  </si>
  <si>
    <t>M9</t>
  </si>
  <si>
    <t>M10</t>
  </si>
  <si>
    <t>M11</t>
  </si>
  <si>
    <t>M12</t>
  </si>
  <si>
    <t>M13</t>
  </si>
  <si>
    <t>M14</t>
  </si>
  <si>
    <t>M15</t>
  </si>
  <si>
    <t>Chronologische Maßnahmen-Liste</t>
  </si>
  <si>
    <t>Alle Handlungsfelder</t>
  </si>
  <si>
    <r>
      <rPr>
        <b/>
        <sz val="11"/>
        <color indexed="2"/>
        <rFont val="Arial"/>
      </rPr>
      <t>Hinweis</t>
    </r>
    <r>
      <rPr>
        <b/>
        <sz val="11"/>
        <rFont val="Arial"/>
      </rPr>
      <t>:</t>
    </r>
    <r>
      <rPr>
        <sz val="11"/>
        <rFont val="Arial"/>
      </rPr>
      <t xml:space="preserve"> Nach Änderungen an der Planungsübersicht bitte die Tasten</t>
    </r>
    <r>
      <rPr>
        <b/>
        <sz val="11"/>
        <rFont val="Arial"/>
      </rPr>
      <t xml:space="preserve"> Strg+Alt+L</t>
    </r>
    <r>
      <rPr>
        <sz val="11"/>
        <rFont val="Arial"/>
      </rPr>
      <t xml:space="preserve"> drücken (Ansicht aktualisieren)</t>
    </r>
  </si>
  <si>
    <r>
      <t>Ziele CO</t>
    </r>
    <r>
      <rPr>
        <b/>
        <vertAlign val="subscript"/>
        <sz val="10"/>
        <rFont val="Arial"/>
      </rPr>
      <t>2</t>
    </r>
  </si>
  <si>
    <t>Energieverbräuche</t>
  </si>
  <si>
    <t>Gebäudeteil</t>
  </si>
  <si>
    <t>Strom 1</t>
  </si>
  <si>
    <t>Angerstr. 4</t>
  </si>
  <si>
    <t>Strom 2</t>
  </si>
  <si>
    <t>Angerstr. 33</t>
  </si>
  <si>
    <t>Strom 3</t>
  </si>
  <si>
    <t>Summe Strom:</t>
  </si>
  <si>
    <t>Gasheizung 1</t>
  </si>
  <si>
    <t>Gasheizung 2</t>
  </si>
  <si>
    <t>Gasheizung 3</t>
  </si>
  <si>
    <t>Fernwärmeheizung 1</t>
  </si>
  <si>
    <t>Fernwärmeheizung 2</t>
  </si>
  <si>
    <t>Fernwärmeheizung 3</t>
  </si>
  <si>
    <t>Summe Heizenergie:</t>
  </si>
  <si>
    <t>PV-Anlage 1</t>
  </si>
  <si>
    <t>PV-Anlage 2</t>
  </si>
  <si>
    <t>PV-Anlage 3</t>
  </si>
  <si>
    <t xml:space="preserve">Summe PV-Anlagen: </t>
  </si>
  <si>
    <t>Restmüll Standort 1</t>
  </si>
  <si>
    <t>Restmüll Standort 2</t>
  </si>
  <si>
    <t>Restmüll Standort 3</t>
  </si>
  <si>
    <t xml:space="preserve">Summe Restmüll: </t>
  </si>
  <si>
    <r>
      <t>CO</t>
    </r>
    <r>
      <rPr>
        <b/>
        <vertAlign val="subscript"/>
        <sz val="18"/>
        <color indexed="50"/>
        <rFont val="Arial"/>
      </rPr>
      <t>2</t>
    </r>
    <r>
      <rPr>
        <b/>
        <sz val="18"/>
        <color indexed="50"/>
        <rFont val="Arial"/>
      </rPr>
      <t xml:space="preserve">-Schulbilanz: </t>
    </r>
  </si>
  <si>
    <t xml:space="preserve">geplante jährliche Minderung: </t>
  </si>
  <si>
    <t>Emissions-Ziel</t>
  </si>
  <si>
    <t>reale Emission</t>
  </si>
  <si>
    <t>geplante Reduktion gegenüber Vorjahr:</t>
  </si>
  <si>
    <t>reale Reduktion gegenüber Vorjahr:</t>
  </si>
  <si>
    <t>geplanten Reduktion gegenüber Anfangsjahr:</t>
  </si>
  <si>
    <t>reale Reduktion gegenüber Anfangsjahr:</t>
  </si>
  <si>
    <t>Summe CO2-Emissionen:</t>
  </si>
  <si>
    <t>Umrechnungsfaktor</t>
  </si>
  <si>
    <t>Heizenergie (Gas)</t>
  </si>
  <si>
    <t>Heizenergie (Fernwärme)</t>
  </si>
  <si>
    <t>PV-Anlage</t>
  </si>
  <si>
    <t>Solarthermie</t>
  </si>
  <si>
    <t>0,4-21 kg/100 km</t>
  </si>
  <si>
    <t>Papier</t>
  </si>
  <si>
    <t>2,2-2,6 kg/Packung (500 Blatt)</t>
  </si>
  <si>
    <t>1.378 kg</t>
  </si>
  <si>
    <t>0,25 (Veg.) - 0,5 kg/Mensaessen</t>
  </si>
  <si>
    <t>Anpassung Emissionsfaktor Strom</t>
  </si>
  <si>
    <t>Anpassung Emissionsfaktor Wärme (Gas)</t>
  </si>
  <si>
    <t>Anpassung Emissionsfaktor Wärme (Fernwärme)</t>
  </si>
  <si>
    <t>ab</t>
  </si>
  <si>
    <t>CO2-Einsparungen durch Maßnahmen:</t>
  </si>
  <si>
    <t>Jahr:</t>
  </si>
  <si>
    <t>echte Emissionen (aus CO2-Schulbilanz):</t>
  </si>
  <si>
    <t>Maßnahmen (aus Planungsübersicht):</t>
  </si>
  <si>
    <t>geschätzte Emissionen ohne Maßnahmen:</t>
  </si>
  <si>
    <t>Faktor</t>
  </si>
  <si>
    <t>Datenermittlung aus</t>
  </si>
  <si>
    <t>Heizenergie</t>
  </si>
  <si>
    <t>CO2 [kg] Heizenergie real</t>
  </si>
  <si>
    <t>s</t>
  </si>
  <si>
    <t>Witterungsfaktor in %</t>
  </si>
  <si>
    <t>fifty/fifty-Prämienabrechnung</t>
  </si>
  <si>
    <t>CO2 [kg] Heizenergie witterungsb.</t>
  </si>
  <si>
    <t>Heizstunden pro Jahr (20 Wochen)</t>
  </si>
  <si>
    <t>CO2 [kg pro Stunde]</t>
  </si>
  <si>
    <t>Wärme: CO2 [g pro m² und Std.]</t>
  </si>
  <si>
    <t xml:space="preserve">Strom  </t>
  </si>
  <si>
    <t>CO2 [kg] durch Strom</t>
  </si>
  <si>
    <t>Nutzungsstunden pro Woche</t>
  </si>
  <si>
    <t>Nutzungstunden pro Jahr (40 Wochen)</t>
  </si>
  <si>
    <t>Gebäudeflächen in m²</t>
  </si>
  <si>
    <t>Strom: CO2 [g pro m² und Std.]</t>
  </si>
  <si>
    <t>Gesamtemissionen</t>
  </si>
  <si>
    <t>Witterungsfaktoren: Zeilen unten einblenden</t>
  </si>
  <si>
    <t>Jahr</t>
  </si>
  <si>
    <t>Witterungsfaktor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</si>
</sst>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#\ &quot;kg&quot;"/>
    <numFmt numFmtId="165" formatCode="0.0%"/>
    <numFmt numFmtId="166" formatCode="#,##0\ &quot;kg&quot;"/>
    <numFmt numFmtId="167" formatCode="#,###\ &quot;Kg&quot;"/>
    <numFmt numFmtId="168" formatCode="#,##0\ &quot;kWh&quot;"/>
    <numFmt numFmtId="169" formatCode="#,##0\ &quot;m³&quot;"/>
    <numFmt numFmtId="170" formatCode="#,##0\ &quot;MWh&quot;"/>
    <numFmt numFmtId="171" formatCode="#,##0&quot; m³&quot;"/>
    <numFmt numFmtId="172" formatCode="#,##0.000\ &quot;kg/kWh&quot;"/>
    <numFmt numFmtId="173" formatCode="#,##0\ &quot; kg/m³&quot;"/>
    <numFmt numFmtId="174" formatCode="0.0"/>
  </numFmts>
  <fonts count="48">
    <font>
      <sz val="10"/>
      <color theme="1"/>
      <name val="Arial"/>
    </font>
    <font>
      <sz val="10"/>
      <name val="Arial"/>
    </font>
    <font>
      <sz val="11"/>
      <color theme="1"/>
      <name val="Calibri"/>
      <scheme val="minor"/>
    </font>
    <font>
      <sz val="11"/>
      <color rgb="FF9C6500"/>
      <name val="Calibri"/>
      <scheme val="minor"/>
    </font>
    <font>
      <sz val="16"/>
      <name val="Arial"/>
    </font>
    <font>
      <sz val="11"/>
      <name val="Arial"/>
    </font>
    <font>
      <sz val="20"/>
      <name val="Arial"/>
    </font>
    <font>
      <b/>
      <sz val="24"/>
      <color indexed="50"/>
      <name val="Arial"/>
    </font>
    <font>
      <sz val="24"/>
      <name val="Arial"/>
    </font>
    <font>
      <sz val="36"/>
      <name val="Arial"/>
    </font>
    <font>
      <sz val="18"/>
      <name val="Arial"/>
    </font>
    <font>
      <b/>
      <sz val="14"/>
      <color indexed="2"/>
      <name val="Arial"/>
    </font>
    <font>
      <sz val="18"/>
      <color indexed="65"/>
      <name val="Arial"/>
    </font>
    <font>
      <sz val="18"/>
      <color indexed="50"/>
      <name val="Arial"/>
    </font>
    <font>
      <sz val="14"/>
      <name val="Arial"/>
    </font>
    <font>
      <b/>
      <sz val="14"/>
      <name val="Arial"/>
    </font>
    <font>
      <b/>
      <sz val="12"/>
      <name val="Arial"/>
    </font>
    <font>
      <b/>
      <sz val="14"/>
      <color theme="1"/>
      <name val="Arial"/>
    </font>
    <font>
      <sz val="14"/>
      <color theme="1"/>
      <name val="Arial"/>
    </font>
    <font>
      <b/>
      <sz val="18"/>
      <name val="Arial"/>
    </font>
    <font>
      <sz val="26"/>
      <name val="Arial"/>
    </font>
    <font>
      <sz val="12"/>
      <name val="Arial"/>
    </font>
    <font>
      <b/>
      <sz val="14"/>
      <color indexed="65"/>
      <name val="Arial"/>
    </font>
    <font>
      <b/>
      <sz val="12"/>
      <color indexed="2"/>
      <name val="Arial"/>
    </font>
    <font>
      <sz val="18"/>
      <name val="Univers LT 55"/>
    </font>
    <font>
      <b/>
      <sz val="18"/>
      <color indexed="50"/>
      <name val="Arial"/>
    </font>
    <font>
      <b/>
      <sz val="10"/>
      <name val="Arial"/>
    </font>
    <font>
      <sz val="10"/>
      <name val="Arial Narrow"/>
    </font>
    <font>
      <b/>
      <sz val="20"/>
      <color indexed="50"/>
      <name val="Arial"/>
    </font>
    <font>
      <b/>
      <sz val="20"/>
      <color indexed="50"/>
      <name val="StampGothic"/>
    </font>
    <font>
      <b/>
      <sz val="12"/>
      <name val="Arial Narrow"/>
    </font>
    <font>
      <b/>
      <sz val="10"/>
      <name val="Arial Narrow"/>
    </font>
    <font>
      <b/>
      <sz val="14"/>
      <name val="Arial Narrow"/>
    </font>
    <font>
      <sz val="11"/>
      <name val="Arial Narrow"/>
    </font>
    <font>
      <i/>
      <sz val="10"/>
      <color indexed="2"/>
      <name val="Arial Narrow"/>
    </font>
    <font>
      <i/>
      <sz val="10"/>
      <name val="Arial Narrow"/>
    </font>
    <font>
      <b/>
      <sz val="11"/>
      <name val="Arial Narrow"/>
    </font>
    <font>
      <b/>
      <sz val="16"/>
      <name val="Arial"/>
    </font>
    <font>
      <b/>
      <sz val="11"/>
      <name val="Arial"/>
    </font>
    <font>
      <sz val="18"/>
      <name val="Arial Narrow"/>
    </font>
    <font>
      <b/>
      <sz val="18"/>
      <name val="Arial Narrow"/>
    </font>
    <font>
      <u/>
      <sz val="10"/>
      <color theme="10"/>
      <name val="Arial"/>
    </font>
    <font>
      <sz val="11"/>
      <color theme="0" tint="-0.499984740745262"/>
      <name val="Arial Narrow"/>
    </font>
    <font>
      <sz val="8"/>
      <name val="Arial"/>
    </font>
    <font>
      <vertAlign val="subscript"/>
      <sz val="14"/>
      <name val="Arial"/>
    </font>
    <font>
      <b/>
      <sz val="11"/>
      <color indexed="2"/>
      <name val="Arial"/>
    </font>
    <font>
      <b/>
      <vertAlign val="subscript"/>
      <sz val="10"/>
      <name val="Arial"/>
    </font>
    <font>
      <b/>
      <vertAlign val="subscript"/>
      <sz val="18"/>
      <color indexed="50"/>
      <name val="Arial"/>
    </font>
  </fonts>
  <fills count="24">
    <fill>
      <patternFill patternType="none"/>
    </fill>
    <fill>
      <patternFill patternType="gray125"/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indexed="22"/>
        <bgColor indexed="22"/>
      </patternFill>
    </fill>
    <fill>
      <patternFill patternType="solid">
        <fgColor indexed="50"/>
        <bgColor indexed="50"/>
      </patternFill>
    </fill>
    <fill>
      <patternFill patternType="solid">
        <fgColor indexed="43"/>
        <bgColor indexed="43"/>
      </patternFill>
    </fill>
    <fill>
      <patternFill patternType="solid">
        <fgColor indexed="2"/>
        <bgColor indexed="2"/>
      </patternFill>
    </fill>
    <fill>
      <patternFill patternType="solid">
        <fgColor rgb="FFFEF2E8"/>
        <bgColor rgb="FFFEF2E8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theme="0" tint="-0.14999847407452621"/>
        <bgColor rgb="FFC6EFCE"/>
      </patternFill>
    </fill>
    <fill>
      <patternFill patternType="solid">
        <fgColor indexed="65"/>
        <bgColor indexed="2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52"/>
        <bgColor indexed="52"/>
      </patternFill>
    </fill>
    <fill>
      <patternFill patternType="solid">
        <fgColor rgb="FFFFC000"/>
        <bgColor rgb="FFFFC000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 tint="-0.34998626667073579"/>
        <bgColor theme="0" tint="-0.34998626667073579"/>
      </patternFill>
    </fill>
  </fills>
  <borders count="61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medium">
        <color auto="1"/>
      </top>
      <bottom/>
      <diagonal/>
    </border>
    <border>
      <left style="thin">
        <color theme="9"/>
      </left>
      <right style="medium">
        <color auto="1"/>
      </right>
      <top style="medium">
        <color auto="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medium">
        <color auto="1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medium">
        <color auto="1"/>
      </bottom>
      <diagonal/>
    </border>
    <border>
      <left style="thin">
        <color theme="9"/>
      </left>
      <right style="medium">
        <color auto="1"/>
      </right>
      <top style="thin">
        <color theme="9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50"/>
      </left>
      <right/>
      <top style="thin">
        <color auto="1"/>
      </top>
      <bottom style="medium">
        <color indexed="50"/>
      </bottom>
      <diagonal/>
    </border>
    <border>
      <left/>
      <right/>
      <top style="thin">
        <color auto="1"/>
      </top>
      <bottom style="medium">
        <color indexed="5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50"/>
      </left>
      <right/>
      <top style="medium">
        <color indexed="50"/>
      </top>
      <bottom style="thin">
        <color auto="1"/>
      </bottom>
      <diagonal/>
    </border>
    <border>
      <left/>
      <right/>
      <top style="medium">
        <color indexed="5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indexed="50"/>
      </bottom>
      <diagonal/>
    </border>
    <border>
      <left/>
      <right style="thin">
        <color auto="1"/>
      </right>
      <top style="medium">
        <color indexed="5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5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2" fillId="2" borderId="0" applyFont="0" applyFill="0" applyBorder="0"/>
  </cellStyleXfs>
  <cellXfs count="36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0" fontId="8" fillId="8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8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14" fontId="11" fillId="8" borderId="1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0" fillId="0" borderId="3" xfId="0" applyFont="1" applyBorder="1"/>
    <xf numFmtId="0" fontId="15" fillId="6" borderId="4" xfId="0" applyFont="1" applyFill="1" applyBorder="1" applyAlignment="1">
      <alignment vertical="center" wrapText="1"/>
    </xf>
    <xf numFmtId="0" fontId="16" fillId="6" borderId="7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vertical="center" wrapText="1"/>
    </xf>
    <xf numFmtId="0" fontId="14" fillId="0" borderId="0" xfId="0" applyFont="1"/>
    <xf numFmtId="0" fontId="15" fillId="6" borderId="11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4" fillId="5" borderId="9" xfId="0" applyFont="1" applyFill="1" applyBorder="1" applyAlignment="1">
      <alignment horizontal="center" vertical="center" wrapText="1"/>
    </xf>
    <xf numFmtId="164" fontId="14" fillId="5" borderId="9" xfId="0" applyNumberFormat="1" applyFont="1" applyFill="1" applyBorder="1" applyAlignment="1">
      <alignment horizontal="center" vertical="center" wrapText="1"/>
    </xf>
    <xf numFmtId="164" fontId="14" fillId="5" borderId="0" xfId="0" applyNumberFormat="1" applyFont="1" applyFill="1" applyAlignment="1">
      <alignment horizontal="center" vertical="center" wrapText="1"/>
    </xf>
    <xf numFmtId="164" fontId="14" fillId="5" borderId="10" xfId="0" applyNumberFormat="1" applyFont="1" applyFill="1" applyBorder="1" applyAlignment="1">
      <alignment horizontal="center" vertical="center" wrapText="1"/>
    </xf>
    <xf numFmtId="9" fontId="15" fillId="8" borderId="17" xfId="0" applyNumberFormat="1" applyFont="1" applyFill="1" applyBorder="1" applyAlignment="1">
      <alignment horizontal="left" vertical="center"/>
    </xf>
    <xf numFmtId="9" fontId="15" fillId="8" borderId="19" xfId="0" applyNumberFormat="1" applyFont="1" applyFill="1" applyBorder="1" applyAlignment="1">
      <alignment horizontal="left" vertical="center"/>
    </xf>
    <xf numFmtId="0" fontId="14" fillId="8" borderId="21" xfId="0" applyFont="1" applyFill="1" applyBorder="1" applyAlignment="1">
      <alignment horizontal="left" vertical="center"/>
    </xf>
    <xf numFmtId="0" fontId="13" fillId="0" borderId="7" xfId="0" applyFont="1" applyBorder="1" applyAlignment="1">
      <alignment vertical="center" wrapText="1"/>
    </xf>
    <xf numFmtId="0" fontId="10" fillId="0" borderId="0" xfId="0" applyFont="1"/>
    <xf numFmtId="164" fontId="17" fillId="9" borderId="5" xfId="0" applyNumberFormat="1" applyFont="1" applyFill="1" applyBorder="1" applyAlignment="1">
      <alignment horizontal="left" wrapText="1"/>
    </xf>
    <xf numFmtId="0" fontId="18" fillId="9" borderId="3" xfId="0" applyFont="1" applyFill="1" applyBorder="1" applyAlignment="1">
      <alignment horizontal="left" wrapText="1"/>
    </xf>
    <xf numFmtId="0" fontId="14" fillId="5" borderId="12" xfId="0" applyFont="1" applyFill="1" applyBorder="1" applyAlignment="1">
      <alignment horizontal="center" vertical="center" wrapText="1"/>
    </xf>
    <xf numFmtId="164" fontId="14" fillId="5" borderId="12" xfId="0" applyNumberFormat="1" applyFont="1" applyFill="1" applyBorder="1" applyAlignment="1">
      <alignment horizontal="center" vertical="center" wrapText="1"/>
    </xf>
    <xf numFmtId="164" fontId="14" fillId="5" borderId="3" xfId="0" applyNumberFormat="1" applyFont="1" applyFill="1" applyBorder="1" applyAlignment="1">
      <alignment horizontal="center" vertical="center" wrapText="1"/>
    </xf>
    <xf numFmtId="164" fontId="14" fillId="5" borderId="13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164" fontId="14" fillId="6" borderId="9" xfId="0" applyNumberFormat="1" applyFont="1" applyFill="1" applyBorder="1" applyAlignment="1">
      <alignment horizontal="center" vertical="center" wrapText="1"/>
    </xf>
    <xf numFmtId="164" fontId="14" fillId="6" borderId="0" xfId="0" applyNumberFormat="1" applyFont="1" applyFill="1" applyAlignment="1">
      <alignment horizontal="center" vertical="center" wrapText="1"/>
    </xf>
    <xf numFmtId="164" fontId="14" fillId="6" borderId="10" xfId="0" applyNumberFormat="1" applyFont="1" applyFill="1" applyBorder="1" applyAlignment="1">
      <alignment horizontal="center" vertical="center" wrapText="1"/>
    </xf>
    <xf numFmtId="165" fontId="15" fillId="6" borderId="12" xfId="0" applyNumberFormat="1" applyFont="1" applyFill="1" applyBorder="1" applyAlignment="1">
      <alignment horizontal="center" vertical="center" wrapText="1"/>
    </xf>
    <xf numFmtId="165" fontId="15" fillId="6" borderId="3" xfId="0" applyNumberFormat="1" applyFont="1" applyFill="1" applyBorder="1" applyAlignment="1">
      <alignment horizontal="center" vertical="center" wrapText="1"/>
    </xf>
    <xf numFmtId="165" fontId="15" fillId="6" borderId="1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5" borderId="22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/>
    </xf>
    <xf numFmtId="0" fontId="20" fillId="5" borderId="24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 wrapText="1"/>
    </xf>
    <xf numFmtId="0" fontId="14" fillId="5" borderId="26" xfId="0" applyFont="1" applyFill="1" applyBorder="1" applyAlignment="1">
      <alignment vertical="center"/>
    </xf>
    <xf numFmtId="0" fontId="10" fillId="5" borderId="27" xfId="0" applyFont="1" applyFill="1" applyBorder="1" applyAlignment="1">
      <alignment vertical="center" wrapText="1"/>
    </xf>
    <xf numFmtId="0" fontId="16" fillId="6" borderId="29" xfId="0" applyFont="1" applyFill="1" applyBorder="1" applyAlignment="1">
      <alignment vertical="center" wrapText="1"/>
    </xf>
    <xf numFmtId="0" fontId="16" fillId="6" borderId="30" xfId="0" applyFont="1" applyFill="1" applyBorder="1" applyAlignment="1">
      <alignment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21" fillId="10" borderId="29" xfId="0" applyFont="1" applyFill="1" applyBorder="1" applyAlignment="1">
      <alignment horizontal="center" vertical="center" wrapText="1"/>
    </xf>
    <xf numFmtId="0" fontId="21" fillId="10" borderId="30" xfId="0" applyFont="1" applyFill="1" applyBorder="1"/>
    <xf numFmtId="0" fontId="16" fillId="10" borderId="30" xfId="0" applyFont="1" applyFill="1" applyBorder="1" applyAlignment="1">
      <alignment vertical="center" wrapText="1"/>
    </xf>
    <xf numFmtId="0" fontId="16" fillId="10" borderId="30" xfId="0" applyFont="1" applyFill="1" applyBorder="1" applyAlignment="1">
      <alignment horizontal="right" vertical="center" wrapText="1"/>
    </xf>
    <xf numFmtId="164" fontId="16" fillId="10" borderId="28" xfId="0" applyNumberFormat="1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164" fontId="21" fillId="0" borderId="33" xfId="0" applyNumberFormat="1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49" fontId="21" fillId="0" borderId="34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35" xfId="0" applyFont="1" applyFill="1" applyBorder="1" applyAlignment="1">
      <alignment vertical="center" wrapText="1"/>
    </xf>
    <xf numFmtId="164" fontId="21" fillId="2" borderId="33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/>
    <xf numFmtId="164" fontId="21" fillId="2" borderId="0" xfId="0" applyNumberFormat="1" applyFont="1" applyFill="1" applyAlignment="1">
      <alignment horizontal="center" vertical="center" wrapText="1"/>
    </xf>
    <xf numFmtId="49" fontId="21" fillId="2" borderId="3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10" fontId="15" fillId="0" borderId="0" xfId="0" applyNumberFormat="1" applyFont="1" applyAlignment="1">
      <alignment horizontal="center" vertical="center" wrapText="1"/>
    </xf>
    <xf numFmtId="0" fontId="1" fillId="2" borderId="0" xfId="0" applyFont="1" applyFill="1"/>
    <xf numFmtId="0" fontId="20" fillId="5" borderId="37" xfId="0" applyFont="1" applyFill="1" applyBorder="1" applyAlignment="1">
      <alignment vertical="center" wrapText="1"/>
    </xf>
    <xf numFmtId="0" fontId="14" fillId="5" borderId="27" xfId="0" applyFont="1" applyFill="1" applyBorder="1" applyAlignment="1">
      <alignment vertical="center" wrapText="1"/>
    </xf>
    <xf numFmtId="0" fontId="14" fillId="5" borderId="38" xfId="0" applyFont="1" applyFill="1" applyBorder="1" applyAlignment="1">
      <alignment vertical="center" wrapText="1"/>
    </xf>
    <xf numFmtId="0" fontId="16" fillId="10" borderId="29" xfId="0" applyFont="1" applyFill="1" applyBorder="1" applyAlignment="1">
      <alignment horizontal="right" vertical="center" wrapText="1"/>
    </xf>
    <xf numFmtId="166" fontId="21" fillId="0" borderId="3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5" borderId="39" xfId="0" applyFont="1" applyFill="1" applyBorder="1" applyAlignment="1">
      <alignment vertical="center"/>
    </xf>
    <xf numFmtId="0" fontId="20" fillId="5" borderId="39" xfId="0" applyFont="1" applyFill="1" applyBorder="1" applyAlignment="1">
      <alignment vertical="center" wrapText="1"/>
    </xf>
    <xf numFmtId="0" fontId="20" fillId="5" borderId="40" xfId="0" applyFont="1" applyFill="1" applyBorder="1" applyAlignment="1">
      <alignment vertical="center" wrapText="1"/>
    </xf>
    <xf numFmtId="0" fontId="14" fillId="5" borderId="41" xfId="0" applyFont="1" applyFill="1" applyBorder="1" applyAlignment="1">
      <alignment vertical="center"/>
    </xf>
    <xf numFmtId="0" fontId="10" fillId="5" borderId="41" xfId="0" applyFont="1" applyFill="1" applyBorder="1" applyAlignment="1">
      <alignment vertical="center" wrapText="1"/>
    </xf>
    <xf numFmtId="0" fontId="10" fillId="5" borderId="42" xfId="0" applyFont="1" applyFill="1" applyBorder="1" applyAlignment="1">
      <alignment vertical="center" wrapText="1"/>
    </xf>
    <xf numFmtId="0" fontId="21" fillId="10" borderId="30" xfId="0" applyFont="1" applyFill="1" applyBorder="1" applyAlignment="1">
      <alignment vertical="center" wrapText="1"/>
    </xf>
    <xf numFmtId="0" fontId="16" fillId="10" borderId="43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167" fontId="22" fillId="0" borderId="0" xfId="0" applyNumberFormat="1" applyFont="1" applyAlignment="1">
      <alignment horizontal="center" vertical="center" wrapText="1"/>
    </xf>
    <xf numFmtId="164" fontId="14" fillId="0" borderId="30" xfId="0" applyNumberFormat="1" applyFont="1" applyBorder="1" applyAlignment="1">
      <alignment horizontal="center" vertical="center" wrapText="1"/>
    </xf>
    <xf numFmtId="0" fontId="20" fillId="5" borderId="44" xfId="0" applyFont="1" applyFill="1" applyBorder="1" applyAlignment="1">
      <alignment vertical="center" wrapText="1"/>
    </xf>
    <xf numFmtId="0" fontId="16" fillId="10" borderId="29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11" borderId="0" xfId="0" applyFill="1"/>
    <xf numFmtId="0" fontId="24" fillId="11" borderId="0" xfId="0" applyFont="1" applyFill="1" applyAlignment="1">
      <alignment vertical="center" wrapText="1"/>
    </xf>
    <xf numFmtId="0" fontId="24" fillId="11" borderId="0" xfId="0" applyFont="1" applyFill="1" applyAlignment="1">
      <alignment horizontal="center" vertical="center" wrapText="1"/>
    </xf>
    <xf numFmtId="0" fontId="10" fillId="11" borderId="0" xfId="0" applyFont="1" applyFill="1"/>
    <xf numFmtId="0" fontId="10" fillId="11" borderId="0" xfId="0" applyFont="1" applyFill="1" applyAlignment="1">
      <alignment vertical="center" wrapText="1"/>
    </xf>
    <xf numFmtId="0" fontId="25" fillId="11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16" fillId="11" borderId="0" xfId="0" applyFont="1" applyFill="1" applyAlignment="1">
      <alignment horizontal="right" vertical="center"/>
    </xf>
    <xf numFmtId="14" fontId="16" fillId="11" borderId="0" xfId="0" applyNumberFormat="1" applyFont="1" applyFill="1" applyAlignment="1">
      <alignment horizontal="left" vertical="center"/>
    </xf>
    <xf numFmtId="0" fontId="10" fillId="5" borderId="22" xfId="0" applyFont="1" applyFill="1" applyBorder="1" applyAlignment="1">
      <alignment vertical="center"/>
    </xf>
    <xf numFmtId="0" fontId="10" fillId="5" borderId="25" xfId="0" applyFont="1" applyFill="1" applyBorder="1" applyAlignment="1">
      <alignment vertical="center"/>
    </xf>
    <xf numFmtId="0" fontId="26" fillId="6" borderId="28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7" fillId="0" borderId="0" xfId="0" applyFont="1"/>
    <xf numFmtId="0" fontId="27" fillId="11" borderId="0" xfId="0" applyFont="1" applyFill="1"/>
    <xf numFmtId="0" fontId="27" fillId="12" borderId="0" xfId="0" applyFont="1" applyFill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12" borderId="0" xfId="0" applyFont="1" applyFill="1"/>
    <xf numFmtId="0" fontId="31" fillId="0" borderId="0" xfId="0" applyFont="1"/>
    <xf numFmtId="0" fontId="31" fillId="12" borderId="0" xfId="0" applyFont="1" applyFill="1" applyAlignment="1">
      <alignment horizontal="center"/>
    </xf>
    <xf numFmtId="0" fontId="31" fillId="5" borderId="0" xfId="0" applyFont="1" applyFill="1" applyAlignment="1">
      <alignment horizontal="center"/>
    </xf>
    <xf numFmtId="0" fontId="32" fillId="5" borderId="0" xfId="0" applyFont="1" applyFill="1" applyAlignment="1">
      <alignment horizontal="left" vertical="center" indent="1"/>
    </xf>
    <xf numFmtId="0" fontId="32" fillId="5" borderId="0" xfId="0" applyFont="1" applyFill="1" applyAlignment="1">
      <alignment horizontal="center"/>
    </xf>
    <xf numFmtId="0" fontId="31" fillId="11" borderId="0" xfId="0" applyFont="1" applyFill="1"/>
    <xf numFmtId="0" fontId="27" fillId="12" borderId="0" xfId="0" applyFont="1" applyFill="1" applyAlignment="1">
      <alignment horizontal="center"/>
    </xf>
    <xf numFmtId="0" fontId="27" fillId="6" borderId="4" xfId="0" applyFont="1" applyFill="1" applyBorder="1" applyAlignment="1">
      <alignment horizontal="left"/>
    </xf>
    <xf numFmtId="0" fontId="27" fillId="12" borderId="5" xfId="0" applyFont="1" applyFill="1" applyBorder="1" applyAlignment="1">
      <alignment horizontal="left" vertical="center" indent="1"/>
    </xf>
    <xf numFmtId="168" fontId="27" fillId="12" borderId="5" xfId="0" applyNumberFormat="1" applyFont="1" applyFill="1" applyBorder="1" applyAlignment="1">
      <alignment horizontal="center"/>
    </xf>
    <xf numFmtId="3" fontId="27" fillId="12" borderId="5" xfId="0" applyNumberFormat="1" applyFont="1" applyFill="1" applyBorder="1" applyAlignment="1">
      <alignment horizontal="center"/>
    </xf>
    <xf numFmtId="168" fontId="27" fillId="12" borderId="6" xfId="0" applyNumberFormat="1" applyFont="1" applyFill="1" applyBorder="1" applyAlignment="1">
      <alignment horizontal="center"/>
    </xf>
    <xf numFmtId="0" fontId="27" fillId="6" borderId="9" xfId="0" applyFont="1" applyFill="1" applyBorder="1" applyAlignment="1">
      <alignment horizontal="left"/>
    </xf>
    <xf numFmtId="0" fontId="27" fillId="12" borderId="0" xfId="0" applyFont="1" applyFill="1" applyAlignment="1">
      <alignment horizontal="left" vertical="center" indent="1"/>
    </xf>
    <xf numFmtId="168" fontId="27" fillId="12" borderId="0" xfId="0" applyNumberFormat="1" applyFont="1" applyFill="1" applyAlignment="1">
      <alignment horizontal="center"/>
    </xf>
    <xf numFmtId="3" fontId="27" fillId="12" borderId="0" xfId="0" applyNumberFormat="1" applyFont="1" applyFill="1" applyAlignment="1">
      <alignment horizontal="center"/>
    </xf>
    <xf numFmtId="168" fontId="27" fillId="12" borderId="10" xfId="0" applyNumberFormat="1" applyFont="1" applyFill="1" applyBorder="1" applyAlignment="1">
      <alignment horizontal="center"/>
    </xf>
    <xf numFmtId="0" fontId="31" fillId="6" borderId="12" xfId="0" applyFont="1" applyFill="1" applyBorder="1" applyAlignment="1">
      <alignment horizontal="right"/>
    </xf>
    <xf numFmtId="0" fontId="31" fillId="6" borderId="3" xfId="0" applyFont="1" applyFill="1" applyBorder="1" applyAlignment="1">
      <alignment horizontal="right"/>
    </xf>
    <xf numFmtId="168" fontId="31" fillId="6" borderId="3" xfId="0" applyNumberFormat="1" applyFont="1" applyFill="1" applyBorder="1" applyAlignment="1">
      <alignment horizontal="center"/>
    </xf>
    <xf numFmtId="168" fontId="31" fillId="6" borderId="13" xfId="0" applyNumberFormat="1" applyFont="1" applyFill="1" applyBorder="1" applyAlignment="1">
      <alignment horizontal="center"/>
    </xf>
    <xf numFmtId="0" fontId="27" fillId="13" borderId="4" xfId="0" applyFont="1" applyFill="1" applyBorder="1" applyAlignment="1">
      <alignment horizontal="left"/>
    </xf>
    <xf numFmtId="169" fontId="27" fillId="12" borderId="5" xfId="0" applyNumberFormat="1" applyFont="1" applyFill="1" applyBorder="1" applyAlignment="1">
      <alignment horizontal="center"/>
    </xf>
    <xf numFmtId="169" fontId="27" fillId="12" borderId="6" xfId="0" applyNumberFormat="1" applyFont="1" applyFill="1" applyBorder="1" applyAlignment="1">
      <alignment horizontal="center"/>
    </xf>
    <xf numFmtId="0" fontId="27" fillId="13" borderId="9" xfId="0" applyFont="1" applyFill="1" applyBorder="1" applyAlignment="1">
      <alignment horizontal="left"/>
    </xf>
    <xf numFmtId="169" fontId="27" fillId="12" borderId="0" xfId="0" applyNumberFormat="1" applyFont="1" applyFill="1" applyAlignment="1">
      <alignment horizontal="center"/>
    </xf>
    <xf numFmtId="169" fontId="27" fillId="12" borderId="10" xfId="0" applyNumberFormat="1" applyFont="1" applyFill="1" applyBorder="1" applyAlignment="1">
      <alignment horizontal="center"/>
    </xf>
    <xf numFmtId="0" fontId="27" fillId="13" borderId="0" xfId="0" applyFont="1" applyFill="1" applyAlignment="1">
      <alignment horizontal="left" vertical="center" indent="1"/>
    </xf>
    <xf numFmtId="169" fontId="27" fillId="13" borderId="0" xfId="0" applyNumberFormat="1" applyFont="1" applyFill="1" applyAlignment="1">
      <alignment horizontal="center"/>
    </xf>
    <xf numFmtId="169" fontId="27" fillId="13" borderId="10" xfId="0" applyNumberFormat="1" applyFont="1" applyFill="1" applyBorder="1" applyAlignment="1">
      <alignment horizontal="center"/>
    </xf>
    <xf numFmtId="170" fontId="27" fillId="12" borderId="0" xfId="0" applyNumberFormat="1" applyFont="1" applyFill="1" applyAlignment="1">
      <alignment horizontal="center"/>
    </xf>
    <xf numFmtId="170" fontId="27" fillId="12" borderId="10" xfId="0" applyNumberFormat="1" applyFont="1" applyFill="1" applyBorder="1" applyAlignment="1">
      <alignment horizontal="center"/>
    </xf>
    <xf numFmtId="0" fontId="31" fillId="13" borderId="12" xfId="0" applyFont="1" applyFill="1" applyBorder="1"/>
    <xf numFmtId="0" fontId="31" fillId="13" borderId="3" xfId="0" applyFont="1" applyFill="1" applyBorder="1" applyAlignment="1">
      <alignment horizontal="right"/>
    </xf>
    <xf numFmtId="168" fontId="31" fillId="13" borderId="3" xfId="0" applyNumberFormat="1" applyFont="1" applyFill="1" applyBorder="1" applyAlignment="1">
      <alignment horizontal="center"/>
    </xf>
    <xf numFmtId="168" fontId="31" fillId="13" borderId="13" xfId="0" applyNumberFormat="1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7" fillId="12" borderId="0" xfId="0" applyFont="1" applyFill="1" applyAlignment="1">
      <alignment horizontal="left"/>
    </xf>
    <xf numFmtId="0" fontId="27" fillId="14" borderId="4" xfId="0" applyFont="1" applyFill="1" applyBorder="1" applyAlignment="1">
      <alignment horizontal="left"/>
    </xf>
    <xf numFmtId="0" fontId="27" fillId="11" borderId="0" xfId="0" applyFont="1" applyFill="1" applyAlignment="1">
      <alignment horizontal="left"/>
    </xf>
    <xf numFmtId="0" fontId="33" fillId="12" borderId="0" xfId="0" applyFont="1" applyFill="1" applyAlignment="1">
      <alignment horizontal="left"/>
    </xf>
    <xf numFmtId="0" fontId="27" fillId="14" borderId="9" xfId="0" applyFont="1" applyFill="1" applyBorder="1" applyAlignment="1">
      <alignment horizontal="left"/>
    </xf>
    <xf numFmtId="0" fontId="31" fillId="14" borderId="12" xfId="0" applyFont="1" applyFill="1" applyBorder="1"/>
    <xf numFmtId="0" fontId="31" fillId="14" borderId="3" xfId="0" applyFont="1" applyFill="1" applyBorder="1" applyAlignment="1">
      <alignment horizontal="right"/>
    </xf>
    <xf numFmtId="168" fontId="31" fillId="14" borderId="3" xfId="0" applyNumberFormat="1" applyFont="1" applyFill="1" applyBorder="1" applyAlignment="1">
      <alignment horizontal="center"/>
    </xf>
    <xf numFmtId="168" fontId="31" fillId="14" borderId="13" xfId="0" applyNumberFormat="1" applyFont="1" applyFill="1" applyBorder="1" applyAlignment="1">
      <alignment horizontal="center"/>
    </xf>
    <xf numFmtId="0" fontId="34" fillId="12" borderId="0" xfId="0" applyFont="1" applyFill="1" applyAlignment="1">
      <alignment horizontal="center"/>
    </xf>
    <xf numFmtId="0" fontId="27" fillId="15" borderId="4" xfId="0" applyFont="1" applyFill="1" applyBorder="1" applyAlignment="1">
      <alignment horizontal="left"/>
    </xf>
    <xf numFmtId="171" fontId="27" fillId="16" borderId="5" xfId="0" applyNumberFormat="1" applyFont="1" applyFill="1" applyBorder="1" applyAlignment="1">
      <alignment horizontal="center"/>
    </xf>
    <xf numFmtId="171" fontId="27" fillId="16" borderId="6" xfId="0" applyNumberFormat="1" applyFont="1" applyFill="1" applyBorder="1" applyAlignment="1">
      <alignment horizontal="center"/>
    </xf>
    <xf numFmtId="0" fontId="27" fillId="15" borderId="9" xfId="0" applyFont="1" applyFill="1" applyBorder="1" applyAlignment="1">
      <alignment horizontal="left"/>
    </xf>
    <xf numFmtId="171" fontId="27" fillId="16" borderId="0" xfId="0" applyNumberFormat="1" applyFont="1" applyFill="1" applyAlignment="1">
      <alignment horizontal="center"/>
    </xf>
    <xf numFmtId="171" fontId="27" fillId="16" borderId="10" xfId="0" applyNumberFormat="1" applyFont="1" applyFill="1" applyBorder="1" applyAlignment="1">
      <alignment horizontal="center"/>
    </xf>
    <xf numFmtId="0" fontId="27" fillId="16" borderId="0" xfId="0" applyFont="1" applyFill="1" applyAlignment="1">
      <alignment horizontal="left"/>
    </xf>
    <xf numFmtId="0" fontId="31" fillId="15" borderId="12" xfId="0" applyFont="1" applyFill="1" applyBorder="1"/>
    <xf numFmtId="0" fontId="31" fillId="15" borderId="3" xfId="0" applyFont="1" applyFill="1" applyBorder="1" applyAlignment="1">
      <alignment horizontal="right"/>
    </xf>
    <xf numFmtId="171" fontId="31" fillId="15" borderId="3" xfId="0" applyNumberFormat="1" applyFont="1" applyFill="1" applyBorder="1" applyAlignment="1">
      <alignment horizontal="center"/>
    </xf>
    <xf numFmtId="171" fontId="31" fillId="15" borderId="13" xfId="0" applyNumberFormat="1" applyFont="1" applyFill="1" applyBorder="1" applyAlignment="1">
      <alignment horizontal="center"/>
    </xf>
    <xf numFmtId="0" fontId="35" fillId="12" borderId="0" xfId="0" applyFont="1" applyFill="1" applyAlignment="1">
      <alignment horizontal="right"/>
    </xf>
    <xf numFmtId="0" fontId="36" fillId="12" borderId="0" xfId="0" applyFont="1" applyFill="1" applyAlignment="1">
      <alignment horizontal="center"/>
    </xf>
    <xf numFmtId="0" fontId="36" fillId="12" borderId="0" xfId="0" applyFont="1" applyFill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center"/>
    </xf>
    <xf numFmtId="0" fontId="33" fillId="12" borderId="0" xfId="0" applyFont="1" applyFill="1"/>
    <xf numFmtId="0" fontId="33" fillId="12" borderId="0" xfId="0" applyFont="1" applyFill="1" applyAlignment="1">
      <alignment horizontal="center"/>
    </xf>
    <xf numFmtId="0" fontId="26" fillId="12" borderId="0" xfId="0" applyFont="1" applyFill="1"/>
    <xf numFmtId="0" fontId="25" fillId="0" borderId="0" xfId="0" applyFont="1" applyAlignment="1">
      <alignment horizontal="right" vertical="center"/>
    </xf>
    <xf numFmtId="0" fontId="19" fillId="11" borderId="0" xfId="0" applyFont="1" applyFill="1" applyAlignment="1">
      <alignment horizontal="left" vertical="center"/>
    </xf>
    <xf numFmtId="0" fontId="1" fillId="12" borderId="0" xfId="0" applyFont="1" applyFill="1"/>
    <xf numFmtId="0" fontId="26" fillId="5" borderId="0" xfId="0" applyFont="1" applyFill="1"/>
    <xf numFmtId="0" fontId="0" fillId="12" borderId="0" xfId="0" applyFill="1"/>
    <xf numFmtId="0" fontId="37" fillId="12" borderId="0" xfId="0" applyFont="1" applyFill="1" applyAlignment="1">
      <alignment horizontal="right"/>
    </xf>
    <xf numFmtId="0" fontId="16" fillId="12" borderId="0" xfId="0" applyFont="1" applyFill="1"/>
    <xf numFmtId="0" fontId="0" fillId="5" borderId="0" xfId="0" applyFill="1"/>
    <xf numFmtId="0" fontId="26" fillId="5" borderId="0" xfId="0" applyFont="1" applyFill="1" applyAlignment="1">
      <alignment horizontal="right"/>
    </xf>
    <xf numFmtId="10" fontId="38" fillId="6" borderId="45" xfId="0" applyNumberFormat="1" applyFont="1" applyFill="1" applyBorder="1" applyAlignment="1">
      <alignment horizontal="center"/>
    </xf>
    <xf numFmtId="0" fontId="26" fillId="12" borderId="0" xfId="0" applyFont="1" applyFill="1" applyAlignment="1">
      <alignment horizontal="right"/>
    </xf>
    <xf numFmtId="0" fontId="38" fillId="12" borderId="0" xfId="0" applyFont="1" applyFill="1" applyAlignment="1">
      <alignment horizontal="center"/>
    </xf>
    <xf numFmtId="0" fontId="39" fillId="0" borderId="0" xfId="0" applyFont="1"/>
    <xf numFmtId="0" fontId="39" fillId="12" borderId="0" xfId="0" applyFont="1" applyFill="1"/>
    <xf numFmtId="0" fontId="39" fillId="12" borderId="0" xfId="0" applyFont="1" applyFill="1" applyAlignment="1">
      <alignment horizontal="center"/>
    </xf>
    <xf numFmtId="0" fontId="40" fillId="5" borderId="28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right"/>
    </xf>
    <xf numFmtId="164" fontId="0" fillId="17" borderId="28" xfId="0" applyNumberFormat="1" applyFill="1" applyBorder="1" applyAlignment="1">
      <alignment horizontal="center" vertical="center"/>
    </xf>
    <xf numFmtId="164" fontId="26" fillId="17" borderId="28" xfId="0" applyNumberFormat="1" applyFont="1" applyFill="1" applyBorder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28" xfId="0" applyNumberFormat="1" applyFill="1" applyBorder="1" applyAlignment="1">
      <alignment horizontal="center" vertical="center"/>
    </xf>
    <xf numFmtId="164" fontId="26" fillId="12" borderId="0" xfId="0" applyNumberFormat="1" applyFont="1" applyFill="1" applyAlignment="1">
      <alignment vertical="center"/>
    </xf>
    <xf numFmtId="10" fontId="0" fillId="12" borderId="0" xfId="0" applyNumberFormat="1" applyFill="1" applyAlignment="1">
      <alignment horizontal="center" vertical="center"/>
    </xf>
    <xf numFmtId="166" fontId="36" fillId="5" borderId="28" xfId="0" applyNumberFormat="1" applyFont="1" applyFill="1" applyBorder="1" applyAlignment="1">
      <alignment horizontal="center"/>
    </xf>
    <xf numFmtId="0" fontId="33" fillId="4" borderId="28" xfId="0" applyFont="1" applyFill="1" applyBorder="1" applyAlignment="1">
      <alignment horizontal="center"/>
    </xf>
    <xf numFmtId="0" fontId="36" fillId="6" borderId="28" xfId="0" applyFont="1" applyFill="1" applyBorder="1" applyAlignment="1">
      <alignment horizontal="center"/>
    </xf>
    <xf numFmtId="0" fontId="33" fillId="6" borderId="28" xfId="0" applyFont="1" applyFill="1" applyBorder="1"/>
    <xf numFmtId="172" fontId="33" fillId="6" borderId="28" xfId="0" applyNumberFormat="1" applyFont="1" applyFill="1" applyBorder="1" applyAlignment="1">
      <alignment horizontal="center"/>
    </xf>
    <xf numFmtId="166" fontId="33" fillId="6" borderId="28" xfId="0" applyNumberFormat="1" applyFont="1" applyFill="1" applyBorder="1" applyAlignment="1">
      <alignment horizontal="center"/>
    </xf>
    <xf numFmtId="0" fontId="36" fillId="18" borderId="28" xfId="0" applyFont="1" applyFill="1" applyBorder="1" applyAlignment="1">
      <alignment horizontal="center"/>
    </xf>
    <xf numFmtId="0" fontId="33" fillId="18" borderId="28" xfId="0" applyFont="1" applyFill="1" applyBorder="1"/>
    <xf numFmtId="172" fontId="33" fillId="18" borderId="28" xfId="0" applyNumberFormat="1" applyFont="1" applyFill="1" applyBorder="1" applyAlignment="1">
      <alignment horizontal="center"/>
    </xf>
    <xf numFmtId="166" fontId="33" fillId="18" borderId="28" xfId="0" applyNumberFormat="1" applyFont="1" applyFill="1" applyBorder="1" applyAlignment="1">
      <alignment horizontal="center"/>
    </xf>
    <xf numFmtId="0" fontId="36" fillId="14" borderId="28" xfId="0" applyFont="1" applyFill="1" applyBorder="1" applyAlignment="1">
      <alignment horizontal="center"/>
    </xf>
    <xf numFmtId="0" fontId="33" fillId="14" borderId="28" xfId="0" applyFont="1" applyFill="1" applyBorder="1"/>
    <xf numFmtId="172" fontId="33" fillId="14" borderId="28" xfId="0" applyNumberFormat="1" applyFont="1" applyFill="1" applyBorder="1" applyAlignment="1">
      <alignment horizontal="center"/>
    </xf>
    <xf numFmtId="166" fontId="33" fillId="14" borderId="28" xfId="0" applyNumberFormat="1" applyFont="1" applyFill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33" fillId="0" borderId="28" xfId="0" applyFont="1" applyBorder="1"/>
    <xf numFmtId="172" fontId="33" fillId="0" borderId="28" xfId="0" applyNumberFormat="1" applyFont="1" applyBorder="1" applyAlignment="1">
      <alignment horizontal="center"/>
    </xf>
    <xf numFmtId="166" fontId="33" fillId="0" borderId="28" xfId="0" applyNumberFormat="1" applyFont="1" applyBorder="1" applyAlignment="1">
      <alignment horizontal="center"/>
    </xf>
    <xf numFmtId="173" fontId="41" fillId="0" borderId="28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173" fontId="33" fillId="0" borderId="28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3" fillId="6" borderId="25" xfId="0" applyFont="1" applyFill="1" applyBorder="1"/>
    <xf numFmtId="166" fontId="33" fillId="6" borderId="42" xfId="0" applyNumberFormat="1" applyFont="1" applyFill="1" applyBorder="1" applyAlignment="1">
      <alignment horizontal="center"/>
    </xf>
    <xf numFmtId="172" fontId="42" fillId="0" borderId="31" xfId="0" applyNumberFormat="1" applyFont="1" applyBorder="1" applyAlignment="1">
      <alignment horizontal="center"/>
    </xf>
    <xf numFmtId="0" fontId="33" fillId="19" borderId="29" xfId="0" applyFont="1" applyFill="1" applyBorder="1"/>
    <xf numFmtId="166" fontId="33" fillId="19" borderId="43" xfId="0" applyNumberFormat="1" applyFont="1" applyFill="1" applyBorder="1" applyAlignment="1">
      <alignment horizontal="center"/>
    </xf>
    <xf numFmtId="172" fontId="42" fillId="0" borderId="28" xfId="0" applyNumberFormat="1" applyFont="1" applyBorder="1" applyAlignment="1">
      <alignment horizontal="center"/>
    </xf>
    <xf numFmtId="166" fontId="33" fillId="0" borderId="0" xfId="0" applyNumberFormat="1" applyFont="1" applyAlignment="1">
      <alignment horizontal="center"/>
    </xf>
    <xf numFmtId="0" fontId="0" fillId="10" borderId="46" xfId="0" applyFill="1" applyBorder="1"/>
    <xf numFmtId="0" fontId="1" fillId="10" borderId="47" xfId="0" applyFont="1" applyFill="1" applyBorder="1" applyAlignment="1">
      <alignment horizontal="center"/>
    </xf>
    <xf numFmtId="0" fontId="1" fillId="10" borderId="48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0" fillId="10" borderId="49" xfId="0" applyFill="1" applyBorder="1"/>
    <xf numFmtId="0" fontId="26" fillId="10" borderId="50" xfId="0" applyFont="1" applyFill="1" applyBorder="1" applyAlignment="1">
      <alignment horizontal="center" vertical="center"/>
    </xf>
    <xf numFmtId="0" fontId="26" fillId="10" borderId="51" xfId="0" applyFont="1" applyFill="1" applyBorder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20" borderId="52" xfId="0" applyFill="1" applyBorder="1" applyAlignment="1">
      <alignment horizontal="right" vertical="center" wrapText="1"/>
    </xf>
    <xf numFmtId="164" fontId="0" fillId="20" borderId="53" xfId="0" applyNumberFormat="1" applyFill="1" applyBorder="1" applyAlignment="1">
      <alignment horizontal="center" vertical="center"/>
    </xf>
    <xf numFmtId="164" fontId="0" fillId="20" borderId="54" xfId="0" applyNumberFormat="1" applyFill="1" applyBorder="1" applyAlignment="1">
      <alignment horizontal="center" vertical="center"/>
    </xf>
    <xf numFmtId="164" fontId="0" fillId="11" borderId="0" xfId="0" applyNumberFormat="1" applyFill="1" applyAlignment="1">
      <alignment horizontal="center" vertical="center"/>
    </xf>
    <xf numFmtId="0" fontId="0" fillId="11" borderId="0" xfId="0" applyFill="1" applyAlignment="1">
      <alignment wrapText="1"/>
    </xf>
    <xf numFmtId="0" fontId="0" fillId="11" borderId="0" xfId="0" applyFill="1" applyAlignment="1">
      <alignment vertical="center"/>
    </xf>
    <xf numFmtId="0" fontId="26" fillId="10" borderId="28" xfId="0" applyFont="1" applyFill="1" applyBorder="1" applyAlignment="1">
      <alignment horizontal="right" vertical="center"/>
    </xf>
    <xf numFmtId="0" fontId="26" fillId="10" borderId="28" xfId="0" applyFont="1" applyFill="1" applyBorder="1" applyAlignment="1">
      <alignment horizontal="center" vertical="center"/>
    </xf>
    <xf numFmtId="0" fontId="1" fillId="20" borderId="28" xfId="0" applyFont="1" applyFill="1" applyBorder="1" applyAlignment="1">
      <alignment horizontal="right" vertical="center"/>
    </xf>
    <xf numFmtId="166" fontId="0" fillId="21" borderId="28" xfId="0" applyNumberFormat="1" applyFill="1" applyBorder="1" applyAlignment="1">
      <alignment horizontal="right" vertical="center" indent="1"/>
    </xf>
    <xf numFmtId="166" fontId="0" fillId="20" borderId="28" xfId="0" applyNumberFormat="1" applyFill="1" applyBorder="1" applyAlignment="1">
      <alignment horizontal="right" vertical="center" indent="1"/>
    </xf>
    <xf numFmtId="0" fontId="1" fillId="11" borderId="0" xfId="0" applyFont="1" applyFill="1"/>
    <xf numFmtId="0" fontId="26" fillId="10" borderId="28" xfId="0" applyFont="1" applyFill="1" applyBorder="1"/>
    <xf numFmtId="0" fontId="26" fillId="10" borderId="28" xfId="0" applyFont="1" applyFill="1" applyBorder="1" applyAlignment="1">
      <alignment horizontal="center"/>
    </xf>
    <xf numFmtId="0" fontId="26" fillId="22" borderId="28" xfId="0" applyFont="1" applyFill="1" applyBorder="1"/>
    <xf numFmtId="0" fontId="1" fillId="22" borderId="28" xfId="0" applyFont="1" applyFill="1" applyBorder="1" applyAlignment="1">
      <alignment vertical="center"/>
    </xf>
    <xf numFmtId="0" fontId="0" fillId="22" borderId="28" xfId="0" applyFill="1" applyBorder="1" applyAlignment="1">
      <alignment vertical="center"/>
    </xf>
    <xf numFmtId="166" fontId="0" fillId="22" borderId="28" xfId="0" applyNumberFormat="1" applyFill="1" applyBorder="1" applyAlignment="1">
      <alignment vertical="center"/>
    </xf>
    <xf numFmtId="0" fontId="1" fillId="11" borderId="0" xfId="0" applyFont="1" applyFill="1" applyAlignment="1">
      <alignment vertical="center"/>
    </xf>
    <xf numFmtId="174" fontId="0" fillId="22" borderId="28" xfId="0" applyNumberFormat="1" applyFill="1" applyBorder="1" applyAlignment="1">
      <alignment horizontal="center" vertical="center"/>
    </xf>
    <xf numFmtId="174" fontId="0" fillId="0" borderId="28" xfId="0" applyNumberFormat="1" applyBorder="1" applyAlignment="1">
      <alignment horizontal="center" vertical="center"/>
    </xf>
    <xf numFmtId="166" fontId="0" fillId="0" borderId="28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1" fontId="1" fillId="0" borderId="28" xfId="0" applyNumberFormat="1" applyFont="1" applyBorder="1" applyAlignment="1">
      <alignment horizontal="center" vertical="center"/>
    </xf>
    <xf numFmtId="0" fontId="0" fillId="22" borderId="2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8" xfId="0" applyFont="1" applyBorder="1" applyAlignment="1">
      <alignment vertical="center"/>
    </xf>
    <xf numFmtId="0" fontId="26" fillId="22" borderId="28" xfId="0" applyFont="1" applyFill="1" applyBorder="1" applyAlignment="1">
      <alignment vertical="center"/>
    </xf>
    <xf numFmtId="2" fontId="0" fillId="22" borderId="28" xfId="0" applyNumberFormat="1" applyFill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26" fillId="11" borderId="0" xfId="0" applyFont="1" applyFill="1" applyAlignment="1">
      <alignment vertical="center"/>
    </xf>
    <xf numFmtId="0" fontId="26" fillId="19" borderId="28" xfId="0" applyFont="1" applyFill="1" applyBorder="1" applyAlignment="1">
      <alignment vertical="center"/>
    </xf>
    <xf numFmtId="0" fontId="26" fillId="19" borderId="28" xfId="0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1" fillId="19" borderId="28" xfId="0" applyFont="1" applyFill="1" applyBorder="1" applyAlignment="1">
      <alignment vertical="center"/>
    </xf>
    <xf numFmtId="164" fontId="0" fillId="19" borderId="28" xfId="0" applyNumberForma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26" fillId="19" borderId="31" xfId="0" applyFont="1" applyFill="1" applyBorder="1" applyAlignment="1">
      <alignment vertical="center"/>
    </xf>
    <xf numFmtId="0" fontId="1" fillId="19" borderId="31" xfId="0" applyFont="1" applyFill="1" applyBorder="1" applyAlignment="1">
      <alignment vertical="center"/>
    </xf>
    <xf numFmtId="2" fontId="0" fillId="19" borderId="31" xfId="0" applyNumberFormat="1" applyFill="1" applyBorder="1" applyAlignment="1">
      <alignment horizontal="center" vertical="center"/>
    </xf>
    <xf numFmtId="0" fontId="26" fillId="23" borderId="0" xfId="0" applyFont="1" applyFill="1" applyAlignment="1">
      <alignment vertical="center"/>
    </xf>
    <xf numFmtId="174" fontId="26" fillId="23" borderId="0" xfId="0" applyNumberFormat="1" applyFont="1" applyFill="1" applyAlignment="1">
      <alignment horizontal="center" vertical="center"/>
    </xf>
    <xf numFmtId="0" fontId="43" fillId="11" borderId="0" xfId="0" applyFont="1" applyFill="1"/>
    <xf numFmtId="0" fontId="1" fillId="19" borderId="55" xfId="0" applyFont="1" applyFill="1" applyBorder="1" applyAlignment="1">
      <alignment vertical="center"/>
    </xf>
    <xf numFmtId="0" fontId="0" fillId="11" borderId="56" xfId="0" applyFill="1" applyBorder="1"/>
    <xf numFmtId="0" fontId="0" fillId="11" borderId="57" xfId="0" applyFill="1" applyBorder="1"/>
    <xf numFmtId="0" fontId="1" fillId="19" borderId="58" xfId="0" applyFont="1" applyFill="1" applyBorder="1" applyAlignment="1">
      <alignment vertical="center"/>
    </xf>
    <xf numFmtId="0" fontId="0" fillId="11" borderId="59" xfId="0" applyFill="1" applyBorder="1"/>
    <xf numFmtId="0" fontId="0" fillId="11" borderId="60" xfId="0" applyFill="1" applyBorder="1"/>
    <xf numFmtId="9" fontId="0" fillId="0" borderId="0" xfId="2" applyFont="1" applyFill="1"/>
    <xf numFmtId="0" fontId="0" fillId="2" borderId="0" xfId="0" applyFill="1"/>
    <xf numFmtId="0" fontId="3" fillId="3" borderId="0" xfId="0" applyFont="1" applyFill="1"/>
    <xf numFmtId="0" fontId="21" fillId="6" borderId="32" xfId="0" applyFont="1" applyFill="1" applyBorder="1" applyAlignment="1">
      <alignment horizontal="center" vertical="center" wrapText="1"/>
    </xf>
    <xf numFmtId="0" fontId="21" fillId="6" borderId="31" xfId="0" applyFont="1" applyFill="1" applyBorder="1" applyAlignment="1">
      <alignment horizontal="center" vertical="center" wrapText="1"/>
    </xf>
    <xf numFmtId="0" fontId="16" fillId="0" borderId="32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3" fillId="0" borderId="31" xfId="1" applyFont="1" applyBorder="1" applyAlignment="1">
      <alignment horizontal="center" vertical="center" wrapText="1"/>
    </xf>
    <xf numFmtId="0" fontId="16" fillId="2" borderId="32" xfId="1" applyFont="1" applyFill="1" applyBorder="1" applyAlignment="1">
      <alignment horizontal="center" vertical="center" wrapText="1"/>
    </xf>
    <xf numFmtId="0" fontId="16" fillId="2" borderId="31" xfId="1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6" xfId="0" applyFont="1" applyFill="1" applyBorder="1" applyAlignment="1">
      <alignment horizontal="left" vertical="center" wrapText="1"/>
    </xf>
    <xf numFmtId="0" fontId="14" fillId="9" borderId="9" xfId="0" applyFont="1" applyFill="1" applyBorder="1" applyAlignment="1">
      <alignment horizontal="left" vertical="center" wrapText="1"/>
    </xf>
    <xf numFmtId="0" fontId="14" fillId="9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 wrapText="1"/>
    </xf>
    <xf numFmtId="0" fontId="14" fillId="9" borderId="18" xfId="0" applyFont="1" applyFill="1" applyBorder="1" applyAlignment="1">
      <alignment horizontal="left" vertical="center" wrapText="1"/>
    </xf>
    <xf numFmtId="0" fontId="14" fillId="9" borderId="20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wrapText="1"/>
    </xf>
    <xf numFmtId="0" fontId="14" fillId="9" borderId="5" xfId="0" applyFont="1" applyFill="1" applyBorder="1" applyAlignment="1">
      <alignment horizontal="left" wrapText="1"/>
    </xf>
    <xf numFmtId="0" fontId="14" fillId="9" borderId="12" xfId="0" applyFont="1" applyFill="1" applyBorder="1" applyAlignment="1">
      <alignment horizontal="left" wrapText="1"/>
    </xf>
    <xf numFmtId="0" fontId="14" fillId="9" borderId="3" xfId="0" applyFont="1" applyFill="1" applyBorder="1" applyAlignment="1">
      <alignment horizontal="left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left" vertical="center"/>
    </xf>
    <xf numFmtId="0" fontId="4" fillId="5" borderId="40" xfId="0" applyFont="1" applyFill="1" applyBorder="1" applyAlignment="1">
      <alignment horizontal="left" vertical="center"/>
    </xf>
    <xf numFmtId="0" fontId="5" fillId="5" borderId="41" xfId="0" applyFont="1" applyFill="1" applyBorder="1" applyAlignment="1">
      <alignment horizontal="left" vertical="center"/>
    </xf>
    <xf numFmtId="0" fontId="5" fillId="5" borderId="42" xfId="0" applyFont="1" applyFill="1" applyBorder="1" applyAlignment="1">
      <alignment horizontal="left" vertical="center"/>
    </xf>
    <xf numFmtId="0" fontId="33" fillId="4" borderId="29" xfId="0" applyFont="1" applyFill="1" applyBorder="1" applyAlignment="1">
      <alignment horizontal="center"/>
    </xf>
    <xf numFmtId="0" fontId="33" fillId="4" borderId="43" xfId="0" applyFont="1" applyFill="1" applyBorder="1" applyAlignment="1">
      <alignment horizontal="center"/>
    </xf>
    <xf numFmtId="0" fontId="36" fillId="4" borderId="29" xfId="0" applyFont="1" applyFill="1" applyBorder="1" applyAlignment="1">
      <alignment horizontal="center"/>
    </xf>
    <xf numFmtId="0" fontId="36" fillId="4" borderId="30" xfId="0" applyFont="1" applyFill="1" applyBorder="1" applyAlignment="1">
      <alignment horizontal="center"/>
    </xf>
    <xf numFmtId="0" fontId="36" fillId="4" borderId="43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right"/>
    </xf>
    <xf numFmtId="0" fontId="36" fillId="5" borderId="29" xfId="0" applyFont="1" applyFill="1" applyBorder="1" applyAlignment="1">
      <alignment horizontal="right"/>
    </xf>
    <xf numFmtId="0" fontId="36" fillId="5" borderId="30" xfId="0" applyFont="1" applyFill="1" applyBorder="1" applyAlignment="1">
      <alignment horizontal="right"/>
    </xf>
    <xf numFmtId="0" fontId="36" fillId="5" borderId="43" xfId="0" applyFont="1" applyFill="1" applyBorder="1" applyAlignment="1">
      <alignment horizontal="right"/>
    </xf>
  </cellXfs>
  <cellStyles count="3">
    <cellStyle name="Prozent" xfId="2" builtinId="5"/>
    <cellStyle name="Standard" xfId="0" builtinId="0"/>
    <cellStyle name="Standard 2" xfId="1"/>
  </cellStyles>
  <dxfs count="249">
    <dxf>
      <font>
        <strike val="0"/>
      </font>
      <numFmt numFmtId="174" formatCode="0.0"/>
      <fill>
        <patternFill patternType="solid">
          <fgColor theme="0"/>
          <bgColor theme="0"/>
        </patternFill>
      </fill>
    </dxf>
    <dxf>
      <font>
        <strike val="0"/>
      </font>
      <fill>
        <patternFill patternType="solid">
          <fgColor theme="9" tint="0.59996337778862885"/>
          <bgColor theme="9" tint="0.59996337778862885"/>
        </patternFill>
      </fill>
    </dxf>
    <dxf>
      <font>
        <strike val="0"/>
      </font>
      <fill>
        <patternFill patternType="solid">
          <fgColor theme="9" tint="0.59996337778862885"/>
          <bgColor theme="9" tint="0.59996337778862885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99FF66"/>
          <bgColor rgb="FF99FF66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99FF66"/>
          <bgColor rgb="FF99FF66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6"/>
          <bgColor indexed="26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trike val="0"/>
      </font>
      <numFmt numFmtId="175" formatCode="#,###&quot;&quot;"/>
    </dxf>
    <dxf>
      <font>
        <strike val="0"/>
      </font>
      <numFmt numFmtId="175" formatCode="#,###&quot;&quot;"/>
    </dxf>
    <dxf>
      <font>
        <strike val="0"/>
      </font>
      <numFmt numFmtId="175" formatCode="#,###&quot;&quot;"/>
    </dxf>
    <dxf>
      <font>
        <strike val="0"/>
      </font>
      <numFmt numFmtId="175" formatCode="#,###&quot;&quot;"/>
    </dxf>
    <dxf>
      <font>
        <strike val="0"/>
      </font>
      <numFmt numFmtId="175" formatCode="#,###&quot;&quot;"/>
    </dxf>
    <dxf>
      <font>
        <strike val="0"/>
      </font>
      <numFmt numFmtId="175" formatCode="#,###&quot;&quot;"/>
    </dxf>
    <dxf>
      <font>
        <strike val="0"/>
      </font>
      <numFmt numFmtId="175" formatCode="#,###&quot;&quot;"/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7C80"/>
          <bgColor rgb="FFFF7C8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7C80"/>
          <bgColor rgb="FFFF7C8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FF66"/>
          <bgColor rgb="FFFFFF66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rgb="FFFFFF66"/>
          <bgColor rgb="FFFFFF66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rgb="FFFF7C80"/>
          <bgColor rgb="FFFF7C8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7C80"/>
          <bgColor rgb="FFFF7C8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7C80"/>
          <bgColor rgb="FFFF7C8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FF66"/>
          <bgColor rgb="FFFFFF66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FF66"/>
          <bgColor rgb="FFFFFF66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FF66"/>
          <bgColor rgb="FFFFFF66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7C80"/>
          <bgColor rgb="FFFF7C8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  <dxf>
      <font>
        <color theme="1"/>
      </font>
      <fill>
        <patternFill patternType="solid">
          <fgColor rgb="FF92D050"/>
          <bgColor rgb="FF92D050"/>
        </patternFill>
      </fill>
    </dxf>
    <dxf>
      <fill>
        <patternFill patternType="solid">
          <fgColor theme="0" tint="-0.1499679555650502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Planungsübersicht!$D$4</c:f>
          <c:strCache>
            <c:ptCount val="1"/>
            <c:pt idx="0">
              <c:v>BS 03</c:v>
            </c:pt>
          </c:strCache>
        </c:strRef>
      </c:tx>
      <c:layout>
        <c:manualLayout>
          <c:xMode val="edge"/>
          <c:yMode val="edge"/>
          <c:x val="0.20302000000000001"/>
          <c:y val="0.10607"/>
        </c:manualLayout>
      </c:layout>
      <c:overlay val="0"/>
      <c:spPr>
        <a:prstGeom prst="rect">
          <a:avLst/>
        </a:prstGeom>
        <a:noFill/>
        <a:ln w="25400">
          <a:noFill/>
        </a:ln>
      </c:spPr>
      <c:txPr>
        <a:bodyPr/>
        <a:lstStyle/>
        <a:p>
          <a:pPr>
            <a:defRPr sz="1800" b="1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384999999999999"/>
          <c:y val="0.19169"/>
          <c:w val="0.78425999999999996"/>
          <c:h val="0.623739999999999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'CO2-Schulbilanz'!$B$15</c:f>
              <c:strCache>
                <c:ptCount val="1"/>
                <c:pt idx="0">
                  <c:v>Summe CO2-Emissionen:</c:v>
                </c:pt>
              </c:strCache>
            </c:strRef>
          </c:tx>
          <c:spPr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100000">
                  <a:srgbClr val="C0C0C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100000">
                    <a:srgbClr val="C0C0C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B6-4229-A0DD-7328F28C520F}"/>
              </c:ext>
            </c:extLst>
          </c:dPt>
          <c:dPt>
            <c:idx val="4"/>
            <c:invertIfNegative val="0"/>
            <c:bubble3D val="0"/>
            <c:spPr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100000">
                    <a:srgbClr val="C0C0C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B6-4229-A0DD-7328F28C520F}"/>
              </c:ext>
            </c:extLst>
          </c:dPt>
          <c:cat>
            <c:numRef>
              <c:f>'CO2-Schulbilanz'!$E$6:$R$6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</c:numCache>
            </c:numRef>
          </c:cat>
          <c:val>
            <c:numRef>
              <c:f>'CO2-Schulbilanz'!$E$8:$R$8</c:f>
              <c:numCache>
                <c:formatCode>#,###\ "kg"</c:formatCode>
                <c:ptCount val="14"/>
                <c:pt idx="0">
                  <c:v>1223251.7861061948</c:v>
                </c:pt>
                <c:pt idx="1">
                  <c:v>1148478.2594736842</c:v>
                </c:pt>
                <c:pt idx="2">
                  <c:v>1132116.6200000001</c:v>
                </c:pt>
                <c:pt idx="3">
                  <c:v>1169865.04</c:v>
                </c:pt>
                <c:pt idx="4">
                  <c:v>1189432.2999999998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B6-4229-A0DD-7328F28C5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420600"/>
        <c:axId val="550419424"/>
      </c:barChart>
      <c:lineChart>
        <c:grouping val="standard"/>
        <c:varyColors val="0"/>
        <c:ser>
          <c:idx val="2"/>
          <c:order val="1"/>
          <c:tx>
            <c:strRef>
              <c:f>'CO2-Schulbilanz'!$D$7</c:f>
              <c:strCache>
                <c:ptCount val="1"/>
                <c:pt idx="0">
                  <c:v>Emissions-Ziel</c:v>
                </c:pt>
              </c:strCache>
            </c:strRef>
          </c:tx>
          <c:spPr>
            <a:prstGeom prst="rect">
              <a:avLst/>
            </a:prstGeom>
            <a:ln w="25400">
              <a:solidFill>
                <a:srgbClr val="C00000"/>
              </a:solidFill>
              <a:prstDash val="solid"/>
            </a:ln>
          </c:spPr>
          <c:marker>
            <c:symbol val="triangle"/>
            <c:size val="5"/>
            <c:spPr>
              <a:prstGeom prst="rect">
                <a:avLst/>
              </a:prstGeom>
              <a:solidFill>
                <a:srgbClr val="C000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'CO2-Schulbilanz'!$E$6:$R$6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</c:numCache>
            </c:numRef>
          </c:cat>
          <c:val>
            <c:numRef>
              <c:f>'CO2-Schulbilanz'!$E$7:$R$7</c:f>
              <c:numCache>
                <c:formatCode>#,###\ "kg"</c:formatCode>
                <c:ptCount val="14"/>
                <c:pt idx="0">
                  <c:v>1223251.7861061948</c:v>
                </c:pt>
                <c:pt idx="1">
                  <c:v>1174321.714661947</c:v>
                </c:pt>
                <c:pt idx="2">
                  <c:v>1127348.8460754692</c:v>
                </c:pt>
                <c:pt idx="3">
                  <c:v>1082254.8922324504</c:v>
                </c:pt>
                <c:pt idx="4">
                  <c:v>1038964.6965431523</c:v>
                </c:pt>
                <c:pt idx="5">
                  <c:v>997406.10868142615</c:v>
                </c:pt>
                <c:pt idx="6">
                  <c:v>957509.86433416908</c:v>
                </c:pt>
                <c:pt idx="7">
                  <c:v>919209.46976080223</c:v>
                </c:pt>
                <c:pt idx="8">
                  <c:v>882441.0909703701</c:v>
                </c:pt>
                <c:pt idx="9">
                  <c:v>847143.4473315553</c:v>
                </c:pt>
                <c:pt idx="10">
                  <c:v>813257.70943829301</c:v>
                </c:pt>
                <c:pt idx="11">
                  <c:v>780727.4010607613</c:v>
                </c:pt>
                <c:pt idx="12">
                  <c:v>749498.30501833081</c:v>
                </c:pt>
                <c:pt idx="13">
                  <c:v>719518.37281759758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B6-4229-A0DD-7328F28C5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420600"/>
        <c:axId val="550419424"/>
      </c:lineChart>
      <c:catAx>
        <c:axId val="550420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2880000" vert="horz"/>
          <a:lstStyle/>
          <a:p>
            <a:pPr>
              <a:defRPr sz="12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5041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0419424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400"/>
                  <a:t>CO</a:t>
                </a:r>
                <a:r>
                  <a:rPr lang="de-DE" sz="1400" baseline="-25000"/>
                  <a:t>2</a:t>
                </a:r>
                <a:r>
                  <a:rPr lang="de-DE" sz="1400"/>
                  <a:t>-Emission (kg)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1.3533910355349437E-3"/>
              <c:y val="0.28714019895122256"/>
            </c:manualLayout>
          </c:layout>
          <c:overlay val="0"/>
          <c:spPr>
            <a:prstGeom prst="rect">
              <a:avLst/>
            </a:prstGeom>
            <a:noFill/>
            <a:ln w="25400">
              <a:noFill/>
            </a:ln>
          </c:spPr>
        </c:title>
        <c:numFmt formatCode="#,###\ &quot;kg&quot;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50420600"/>
        <c:crosses val="autoZero"/>
        <c:crossBetween val="between"/>
      </c:valAx>
      <c:spPr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DDFF7D"/>
            </a:gs>
          </a:gsLst>
          <a:path path="rect"/>
        </a:gra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ayout>
        <c:manualLayout>
          <c:xMode val="edge"/>
          <c:yMode val="edge"/>
          <c:x val="0.18148721854986724"/>
          <c:y val="0.91863669847921814"/>
          <c:w val="0.78734273729542603"/>
          <c:h val="5.7870613395547776E-2"/>
        </c:manualLayout>
      </c:layout>
      <c:overlay val="0"/>
      <c:spPr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gap"/>
    <c:showDLblsOverMax val="0"/>
  </c:chart>
  <c:spPr>
    <a:xfrm>
      <a:off x="90489" y="5686423"/>
      <a:ext cx="7138984" cy="4619624"/>
    </a:xfrm>
    <a:prstGeom prst="rect">
      <a:avLst/>
    </a:prstGeom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" l="0" r="0" t="0" header="0" footer="0.51181102362204722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Planungsübersicht!$D$4</c:f>
          <c:strCache>
            <c:ptCount val="1"/>
            <c:pt idx="0">
              <c:v>BS 03</c:v>
            </c:pt>
          </c:strCache>
        </c:strRef>
      </c:tx>
      <c:layout>
        <c:manualLayout>
          <c:xMode val="edge"/>
          <c:yMode val="edge"/>
          <c:x val="5.109647351773336E-2"/>
          <c:y val="9.0188215320668563E-2"/>
        </c:manualLayout>
      </c:layout>
      <c:overlay val="0"/>
      <c:spPr>
        <a:prstGeom prst="rect">
          <a:avLst/>
        </a:prstGeom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73534558180238E-2"/>
          <c:y val="0.17012561701392265"/>
          <c:w val="0.92582037822195307"/>
          <c:h val="0.64757642283562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Bilanz_pro_h_pro_m²!$B$49</c:f>
              <c:strCache>
                <c:ptCount val="1"/>
                <c:pt idx="0">
                  <c:v>Strom: CO2 [g pro m² und Std.]</c:v>
                </c:pt>
              </c:strCache>
            </c:strRef>
          </c:tx>
          <c:spPr>
            <a:prstGeom prst="rect">
              <a:avLst/>
            </a:prstGeom>
            <a:solidFill>
              <a:srgbClr val="FFC000"/>
            </a:solidFill>
          </c:spPr>
          <c:invertIfNegative val="0"/>
          <c:cat>
            <c:numRef>
              <c:f>Bilanz_pro_h_pro_m²!$D$29:$AU$29</c:f>
              <c:numCache>
                <c:formatCode>General</c:formatCode>
                <c:ptCount val="4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</c:numCache>
            </c:numRef>
          </c:cat>
          <c:val>
            <c:numRef>
              <c:f>Bilanz_pro_h_pro_m²!$D$49:$AU$49</c:f>
              <c:numCache>
                <c:formatCode>0.00</c:formatCode>
                <c:ptCount val="44"/>
                <c:pt idx="0">
                  <c:v>40.608763750000001</c:v>
                </c:pt>
                <c:pt idx="1">
                  <c:v>34.614089999999997</c:v>
                </c:pt>
                <c:pt idx="2">
                  <c:v>32.987596249999996</c:v>
                </c:pt>
                <c:pt idx="3">
                  <c:v>34.830818749999999</c:v>
                </c:pt>
                <c:pt idx="4">
                  <c:v>36.719278749999994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4-465D-9F26-55CC3370E36E}"/>
            </c:ext>
          </c:extLst>
        </c:ser>
        <c:ser>
          <c:idx val="0"/>
          <c:order val="1"/>
          <c:tx>
            <c:strRef>
              <c:f>Bilanz_pro_h_pro_m²!$B$39</c:f>
              <c:strCache>
                <c:ptCount val="1"/>
                <c:pt idx="0">
                  <c:v>Wärme: CO2 [g pro m² und Std.]</c:v>
                </c:pt>
              </c:strCache>
            </c:strRef>
          </c:tx>
          <c:spPr>
            <a:prstGeom prst="rect">
              <a:avLst/>
            </a:prstGeom>
            <a:solidFill>
              <a:srgbClr val="FF0000"/>
            </a:solidFill>
          </c:spPr>
          <c:invertIfNegative val="0"/>
          <c:cat>
            <c:numRef>
              <c:f>Bilanz_pro_h_pro_m²!$D$29:$AU$29</c:f>
              <c:numCache>
                <c:formatCode>General</c:formatCode>
                <c:ptCount val="4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</c:numCache>
            </c:numRef>
          </c:cat>
          <c:val>
            <c:numRef>
              <c:f>Bilanz_pro_h_pro_m²!$D$39:$AU$39</c:f>
              <c:numCache>
                <c:formatCode>0.00</c:formatCode>
                <c:ptCount val="44"/>
                <c:pt idx="0">
                  <c:v>111.17671835582428</c:v>
                </c:pt>
                <c:pt idx="1">
                  <c:v>110.94409370533774</c:v>
                </c:pt>
                <c:pt idx="2">
                  <c:v>116.47409638554218</c:v>
                </c:pt>
                <c:pt idx="3">
                  <c:v>118.55811138014531</c:v>
                </c:pt>
                <c:pt idx="4">
                  <c:v>102.74175000000002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4-465D-9F26-55CC3370E36E}"/>
            </c:ext>
          </c:extLst>
        </c:ser>
        <c:ser>
          <c:idx val="2"/>
          <c:order val="2"/>
          <c:tx>
            <c:strRef>
              <c:f>Bilanz_pro_h_pro_m²!$B$51</c:f>
              <c:strCache>
                <c:ptCount val="1"/>
                <c:pt idx="0">
                  <c:v>Gesamtemissionen</c:v>
                </c:pt>
              </c:strCache>
            </c:strRef>
          </c:tx>
          <c:spPr>
            <a:prstGeom prst="rect">
              <a:avLst/>
            </a:prstGeom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Bilanz_pro_h_pro_m²!$D$29:$AU$29</c:f>
              <c:numCache>
                <c:formatCode>General</c:formatCode>
                <c:ptCount val="4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</c:numCache>
            </c:numRef>
          </c:cat>
          <c:val>
            <c:numRef>
              <c:f>Bilanz_pro_h_pro_m²!$D$51:$AU$51</c:f>
              <c:numCache>
                <c:formatCode>0.0</c:formatCode>
                <c:ptCount val="44"/>
                <c:pt idx="0">
                  <c:v>151.78548210582429</c:v>
                </c:pt>
                <c:pt idx="1">
                  <c:v>145.55818370533774</c:v>
                </c:pt>
                <c:pt idx="2">
                  <c:v>149.46169263554219</c:v>
                </c:pt>
                <c:pt idx="3">
                  <c:v>153.3889301301453</c:v>
                </c:pt>
                <c:pt idx="4">
                  <c:v>139.46102875000003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4-465D-9F26-55CC3370E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634400"/>
        <c:axId val="766630480"/>
      </c:barChart>
      <c:catAx>
        <c:axId val="7666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/>
          <a:lstStyle/>
          <a:p>
            <a:pPr>
              <a:defRPr sz="1200"/>
            </a:pPr>
            <a:endParaRPr lang="de-DE"/>
          </a:p>
        </c:txPr>
        <c:crossAx val="766630480"/>
        <c:crosses val="autoZero"/>
        <c:auto val="1"/>
        <c:lblAlgn val="ctr"/>
        <c:lblOffset val="100"/>
        <c:noMultiLvlLbl val="0"/>
      </c:catAx>
      <c:valAx>
        <c:axId val="766630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de-DE" sz="1600"/>
                  <a:t>CO</a:t>
                </a:r>
                <a:r>
                  <a:rPr lang="de-DE" sz="1600" baseline="-25000"/>
                  <a:t>2</a:t>
                </a:r>
                <a:r>
                  <a:rPr lang="de-DE" sz="1600"/>
                  <a:t> in Gramm</a:t>
                </a:r>
                <a:endParaRPr/>
              </a:p>
            </c:rich>
          </c:tx>
          <c:layout>
            <c:manualLayout>
              <c:xMode val="edge"/>
              <c:yMode val="edge"/>
              <c:x val="4.6551293387791758E-3"/>
              <c:y val="0.34815775351501138"/>
            </c:manualLayout>
          </c:layout>
          <c:overlay val="0"/>
          <c:spPr>
            <a:prstGeom prst="rect">
              <a:avLst/>
            </a:prstGeom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prstGeom prst="rect">
            <a:avLst/>
          </a:prstGeom>
          <a:ln w="9525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1100"/>
            </a:pPr>
            <a:endParaRPr lang="de-DE"/>
          </a:p>
        </c:txPr>
        <c:crossAx val="766634400"/>
        <c:crosses val="autoZero"/>
        <c:crossBetween val="between"/>
      </c:valAx>
      <c:spPr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6259803267363263E-2"/>
          <c:y val="0.92618264096298308"/>
          <c:w val="0.91932475539261482"/>
          <c:h val="5.5426554439315774E-2"/>
        </c:manualLayout>
      </c:layout>
      <c:overlay val="0"/>
      <c:spPr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200"/>
          </a:pPr>
          <a:endParaRPr lang="de-DE"/>
        </a:p>
      </c:txPr>
    </c:legend>
    <c:plotVisOnly val="0"/>
    <c:dispBlanksAs val="gap"/>
    <c:showDLblsOverMax val="0"/>
  </c:chart>
  <c:txPr>
    <a:bodyPr/>
    <a:lstStyle/>
    <a:p>
      <a:pPr>
        <a:defRPr>
          <a:latin typeface="Arial"/>
          <a:cs typeface="Arial"/>
        </a:defRPr>
      </a:pPr>
      <a:endParaRPr lang="de-DE"/>
    </a:p>
  </c:txPr>
  <c:printSettings>
    <c:headerFooter/>
    <c:pageMargins b="0" l="0.19685039370078741" r="0.19685039370078741" t="0" header="0.31496062992125984" footer="0.31496062992125984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Planungsübersicht!$D$4</c:f>
          <c:strCache>
            <c:ptCount val="1"/>
            <c:pt idx="0">
              <c:v>BS 03</c:v>
            </c:pt>
          </c:strCache>
        </c:strRef>
      </c:tx>
      <c:layout>
        <c:manualLayout>
          <c:xMode val="edge"/>
          <c:yMode val="edge"/>
          <c:x val="0.12146794757764594"/>
          <c:y val="7.1018056214906602E-2"/>
        </c:manualLayout>
      </c:layout>
      <c:overlay val="0"/>
      <c:spPr>
        <a:prstGeom prst="rect">
          <a:avLst/>
        </a:prstGeom>
        <a:noFill/>
        <a:ln w="25400">
          <a:noFill/>
        </a:ln>
      </c:spPr>
      <c:txPr>
        <a:bodyPr/>
        <a:lstStyle/>
        <a:p>
          <a:pPr>
            <a:defRPr sz="1800" b="1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720757596844853"/>
          <c:y val="0.15628180573062464"/>
          <c:w val="0.85514725468382602"/>
          <c:h val="0.65916326987193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'CO2-Schulbilanz'!$B$15</c:f>
              <c:strCache>
                <c:ptCount val="1"/>
                <c:pt idx="0">
                  <c:v>Summe CO2-Emissionen:</c:v>
                </c:pt>
              </c:strCache>
            </c:strRef>
          </c:tx>
          <c:spPr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100000">
                  <a:srgbClr val="C0C0C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100000">
                    <a:srgbClr val="C0C0C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D8-4719-AE6F-F6B0F67482EC}"/>
              </c:ext>
            </c:extLst>
          </c:dPt>
          <c:dPt>
            <c:idx val="4"/>
            <c:invertIfNegative val="0"/>
            <c:bubble3D val="0"/>
            <c:spPr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100000">
                    <a:srgbClr val="C0C0C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D8-4719-AE6F-F6B0F67482EC}"/>
              </c:ext>
            </c:extLst>
          </c:dPt>
          <c:cat>
            <c:numRef>
              <c:f>'CO2-Schulbilanz'!$E$6:$AL$6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'CO2-Schulbilanz'!$E$8:$AL$8</c:f>
              <c:numCache>
                <c:formatCode>#,###\ "kg"</c:formatCode>
                <c:ptCount val="34"/>
                <c:pt idx="0">
                  <c:v>1223251.7861061948</c:v>
                </c:pt>
                <c:pt idx="1">
                  <c:v>1148478.2594736842</c:v>
                </c:pt>
                <c:pt idx="2">
                  <c:v>1132116.6200000001</c:v>
                </c:pt>
                <c:pt idx="3">
                  <c:v>1169865.04</c:v>
                </c:pt>
                <c:pt idx="4">
                  <c:v>1189432.2999999998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D8-4719-AE6F-F6B0F674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8007816"/>
        <c:axId val="658008600"/>
      </c:barChart>
      <c:lineChart>
        <c:grouping val="standard"/>
        <c:varyColors val="0"/>
        <c:ser>
          <c:idx val="2"/>
          <c:order val="1"/>
          <c:tx>
            <c:strRef>
              <c:f>'CO2-Schulbilanz'!$D$7</c:f>
              <c:strCache>
                <c:ptCount val="1"/>
                <c:pt idx="0">
                  <c:v>Emissions-Ziel</c:v>
                </c:pt>
              </c:strCache>
            </c:strRef>
          </c:tx>
          <c:spPr>
            <a:prstGeom prst="rect">
              <a:avLst/>
            </a:prstGeom>
            <a:ln w="25400">
              <a:solidFill>
                <a:srgbClr val="C00000"/>
              </a:solidFill>
              <a:prstDash val="solid"/>
            </a:ln>
          </c:spPr>
          <c:marker>
            <c:symbol val="triangle"/>
            <c:size val="5"/>
            <c:spPr>
              <a:prstGeom prst="rect">
                <a:avLst/>
              </a:prstGeom>
              <a:solidFill>
                <a:srgbClr val="C000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'CO2-Schulbilanz'!$E$6:$AL$6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'CO2-Schulbilanz'!$E$7:$AL$7</c:f>
              <c:numCache>
                <c:formatCode>#,###\ "kg"</c:formatCode>
                <c:ptCount val="34"/>
                <c:pt idx="0">
                  <c:v>1223251.7861061948</c:v>
                </c:pt>
                <c:pt idx="1">
                  <c:v>1174321.714661947</c:v>
                </c:pt>
                <c:pt idx="2">
                  <c:v>1127348.8460754692</c:v>
                </c:pt>
                <c:pt idx="3">
                  <c:v>1082254.8922324504</c:v>
                </c:pt>
                <c:pt idx="4">
                  <c:v>1038964.6965431523</c:v>
                </c:pt>
                <c:pt idx="5">
                  <c:v>997406.10868142615</c:v>
                </c:pt>
                <c:pt idx="6">
                  <c:v>957509.86433416908</c:v>
                </c:pt>
                <c:pt idx="7">
                  <c:v>919209.46976080223</c:v>
                </c:pt>
                <c:pt idx="8">
                  <c:v>882441.0909703701</c:v>
                </c:pt>
                <c:pt idx="9">
                  <c:v>847143.4473315553</c:v>
                </c:pt>
                <c:pt idx="10">
                  <c:v>813257.70943829301</c:v>
                </c:pt>
                <c:pt idx="11">
                  <c:v>780727.4010607613</c:v>
                </c:pt>
                <c:pt idx="12">
                  <c:v>749498.30501833081</c:v>
                </c:pt>
                <c:pt idx="13">
                  <c:v>719518.37281759758</c:v>
                </c:pt>
                <c:pt idx="14">
                  <c:v>652064.32763670548</c:v>
                </c:pt>
                <c:pt idx="15">
                  <c:v>590934.023979533</c:v>
                </c:pt>
                <c:pt idx="16">
                  <c:v>535534.61812927155</c:v>
                </c:pt>
                <c:pt idx="17">
                  <c:v>485328.84480653622</c:v>
                </c:pt>
                <c:pt idx="18">
                  <c:v>439829.80675282778</c:v>
                </c:pt>
                <c:pt idx="19">
                  <c:v>398596.25278473558</c:v>
                </c:pt>
                <c:pt idx="20">
                  <c:v>361228.298525294</c:v>
                </c:pt>
                <c:pt idx="21">
                  <c:v>327363.54831200244</c:v>
                </c:pt>
                <c:pt idx="22">
                  <c:v>296673.58067164465</c:v>
                </c:pt>
                <c:pt idx="23">
                  <c:v>268860.76327792497</c:v>
                </c:pt>
                <c:pt idx="24">
                  <c:v>243655.36650327471</c:v>
                </c:pt>
                <c:pt idx="25">
                  <c:v>220812.94757195824</c:v>
                </c:pt>
                <c:pt idx="26">
                  <c:v>200111.97994590885</c:v>
                </c:pt>
                <c:pt idx="27">
                  <c:v>181351.70495299908</c:v>
                </c:pt>
                <c:pt idx="28">
                  <c:v>164350.18482276535</c:v>
                </c:pt>
                <c:pt idx="29">
                  <c:v>148942.53824786245</c:v>
                </c:pt>
                <c:pt idx="30">
                  <c:v>134979.34135966434</c:v>
                </c:pt>
                <c:pt idx="31">
                  <c:v>122325.17861061942</c:v>
                </c:pt>
                <c:pt idx="32">
                  <c:v>110857.32950976932</c:v>
                </c:pt>
                <c:pt idx="33">
                  <c:v>100464.5784753483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D8-4719-AE6F-F6B0F674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007816"/>
        <c:axId val="658008600"/>
      </c:lineChart>
      <c:catAx>
        <c:axId val="658007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2880000" vert="horz"/>
          <a:lstStyle/>
          <a:p>
            <a:pPr>
              <a:defRPr sz="12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658008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8008600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400"/>
                  <a:t>CO</a:t>
                </a:r>
                <a:r>
                  <a:rPr lang="de-DE" sz="1400" baseline="-25000"/>
                  <a:t>2</a:t>
                </a:r>
                <a:r>
                  <a:rPr lang="de-DE" sz="1400"/>
                  <a:t>-Emission (kg)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1.3533910355349437E-3"/>
              <c:y val="0.28714019895122256"/>
            </c:manualLayout>
          </c:layout>
          <c:overlay val="0"/>
          <c:spPr>
            <a:prstGeom prst="rect">
              <a:avLst/>
            </a:prstGeom>
            <a:noFill/>
            <a:ln w="25400">
              <a:noFill/>
            </a:ln>
          </c:spPr>
        </c:title>
        <c:numFmt formatCode="#,###\ &quot;kg&quot;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658007816"/>
        <c:crosses val="autoZero"/>
        <c:crossBetween val="between"/>
      </c:valAx>
      <c:spPr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DDFF7D"/>
            </a:gs>
          </a:gsLst>
          <a:path path="rect"/>
        </a:gra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ayout>
        <c:manualLayout>
          <c:xMode val="edge"/>
          <c:yMode val="edge"/>
          <c:x val="0.18148721854986724"/>
          <c:y val="0.91863669847921814"/>
          <c:w val="0.78734273729542603"/>
          <c:h val="5.7870613395547776E-2"/>
        </c:manualLayout>
      </c:layout>
      <c:overlay val="0"/>
      <c:spPr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" l="0" r="0" t="0" header="0" footer="0.51181102362204722"/>
    <c:pageSetup paperSize="9" orientation="landscape" horizontalDpi="-3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Planungsübersicht!$D$4</c:f>
          <c:strCache>
            <c:ptCount val="1"/>
            <c:pt idx="0">
              <c:v>BS 03</c:v>
            </c:pt>
          </c:strCache>
        </c:strRef>
      </c:tx>
      <c:layout>
        <c:manualLayout>
          <c:xMode val="edge"/>
          <c:yMode val="edge"/>
          <c:x val="0.14643598332425531"/>
          <c:y val="7.2768552114542084E-2"/>
        </c:manualLayout>
      </c:layout>
      <c:overlay val="0"/>
      <c:spPr>
        <a:prstGeom prst="rect">
          <a:avLst/>
        </a:prstGeom>
        <a:noFill/>
        <a:ln w="25400">
          <a:noFill/>
        </a:ln>
      </c:spPr>
      <c:txPr>
        <a:bodyPr/>
        <a:lstStyle/>
        <a:p>
          <a:pPr>
            <a:defRPr sz="1750" b="1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996972428308733"/>
          <c:y val="0.16028886446555557"/>
          <c:w val="0.84064248328406477"/>
          <c:h val="0.62966250633584764"/>
        </c:manualLayout>
      </c:layout>
      <c:barChart>
        <c:barDir val="col"/>
        <c:grouping val="clustered"/>
        <c:varyColors val="0"/>
        <c:ser>
          <c:idx val="1"/>
          <c:order val="0"/>
          <c:tx>
            <c:v>CO2-Emissionen mit Maßnahmen (real)</c:v>
          </c:tx>
          <c:spPr>
            <a:prstGeom prst="rect">
              <a:avLst/>
            </a:prstGeom>
            <a:solidFill>
              <a:srgbClr val="92D050"/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prstGeom prst="rect">
                <a:avLst/>
              </a:prstGeom>
              <a:solidFill>
                <a:srgbClr val="92D050"/>
              </a:solidFill>
              <a:ln w="12700">
                <a:solidFill>
                  <a:schemeClr val="bg1">
                    <a:lumMod val="6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B7-4E9C-89A5-7CFAF1F0A624}"/>
              </c:ext>
            </c:extLst>
          </c:dPt>
          <c:dPt>
            <c:idx val="4"/>
            <c:invertIfNegative val="0"/>
            <c:bubble3D val="0"/>
            <c:spPr>
              <a:prstGeom prst="rect">
                <a:avLst/>
              </a:prstGeom>
              <a:solidFill>
                <a:srgbClr val="92D050"/>
              </a:solidFill>
              <a:ln w="12700">
                <a:solidFill>
                  <a:schemeClr val="bg1">
                    <a:lumMod val="6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B7-4E9C-89A5-7CFAF1F0A624}"/>
              </c:ext>
            </c:extLst>
          </c:dPt>
          <c:trendline>
            <c:name>Trend mit Maßnahmen</c:name>
            <c:spPr>
              <a:prstGeom prst="rect">
                <a:avLst/>
              </a:prstGeom>
              <a:ln w="25400">
                <a:solidFill>
                  <a:srgbClr val="92D050"/>
                </a:solidFill>
              </a:ln>
            </c:spPr>
            <c:trendlineType val="linear"/>
            <c:dispRSqr val="0"/>
            <c:dispEq val="0"/>
          </c:trendline>
          <c:cat>
            <c:numRef>
              <c:f>'CO2-Schulbilanz'!$E$6:$R$6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</c:numCache>
            </c:numRef>
          </c:cat>
          <c:val>
            <c:numRef>
              <c:f>Erfolge!$C$7:$P$7</c:f>
              <c:numCache>
                <c:formatCode>#,##0\ "kg"</c:formatCode>
                <c:ptCount val="14"/>
                <c:pt idx="0">
                  <c:v>1223251.7861061948</c:v>
                </c:pt>
                <c:pt idx="1">
                  <c:v>1148478.2594736842</c:v>
                </c:pt>
                <c:pt idx="2">
                  <c:v>1132116.6200000001</c:v>
                </c:pt>
                <c:pt idx="3">
                  <c:v>1169865.04</c:v>
                </c:pt>
                <c:pt idx="4">
                  <c:v>1189432.2999999998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B7-4E9C-89A5-7CFAF1F0A624}"/>
            </c:ext>
          </c:extLst>
        </c:ser>
        <c:ser>
          <c:idx val="2"/>
          <c:order val="1"/>
          <c:tx>
            <c:v>CO2-Emissionen ohne Maßnahmen (geschätzt)</c:v>
          </c:tx>
          <c:spPr>
            <a:prstGeom prst="rect">
              <a:avLst/>
            </a:prstGeom>
            <a:solidFill>
              <a:sysClr val="window" lastClr="FFFFFF">
                <a:lumMod val="50000"/>
              </a:sysClr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trendline>
            <c:name>Trend ohne Maßnahmen</c:name>
            <c:spPr>
              <a:prstGeom prst="rect">
                <a:avLst/>
              </a:prstGeom>
              <a:ln w="25400"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'CO2-Schulbilanz'!$E$6:$R$6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</c:numCache>
            </c:numRef>
          </c:cat>
          <c:val>
            <c:numRef>
              <c:f>Erfolge!$C$9:$P$9</c:f>
              <c:numCache>
                <c:formatCode>#,##0\ "kg"</c:formatCode>
                <c:ptCount val="14"/>
                <c:pt idx="0">
                  <c:v>1223251.7861061948</c:v>
                </c:pt>
                <c:pt idx="1">
                  <c:v>1148478.2594736842</c:v>
                </c:pt>
                <c:pt idx="2">
                  <c:v>1132116.6200000001</c:v>
                </c:pt>
                <c:pt idx="3">
                  <c:v>1172765.04</c:v>
                </c:pt>
                <c:pt idx="4">
                  <c:v>1192332.2999999998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B7-4E9C-89A5-7CFAF1F0A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628128"/>
        <c:axId val="766635576"/>
      </c:barChart>
      <c:catAx>
        <c:axId val="7666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1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766635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6635576"/>
        <c:scaling>
          <c:orientation val="minMax"/>
          <c:min val="0"/>
        </c:scaling>
        <c:delete val="0"/>
        <c:axPos val="l"/>
        <c:majorGridlines>
          <c:spPr>
            <a:prstGeom prst="rect">
              <a:avLst/>
            </a:prstGeom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600"/>
                  <a:t>CO</a:t>
                </a:r>
                <a:r>
                  <a:rPr lang="de-DE" sz="1600" baseline="-25000"/>
                  <a:t>2</a:t>
                </a:r>
                <a:r>
                  <a:rPr lang="de-DE" sz="1600"/>
                  <a:t>-Emission (kg)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1.0731139025376398E-2"/>
              <c:y val="0.25065907870502802"/>
            </c:manualLayout>
          </c:layout>
          <c:overlay val="0"/>
          <c:spPr>
            <a:prstGeom prst="rect">
              <a:avLst/>
            </a:prstGeom>
            <a:noFill/>
            <a:ln w="25400">
              <a:noFill/>
            </a:ln>
          </c:spPr>
        </c:title>
        <c:numFmt formatCode="#,##0\ &quot;kg&quot;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766628128"/>
        <c:crosses val="autoZero"/>
        <c:crossBetween val="between"/>
      </c:valAx>
      <c:spPr>
        <a:prstGeom prst="rect">
          <a:avLst/>
        </a:prstGeom>
        <a:noFill/>
        <a:ln w="12700">
          <a:solidFill>
            <a:schemeClr val="tx1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ayout>
        <c:manualLayout>
          <c:xMode val="edge"/>
          <c:yMode val="edge"/>
          <c:x val="0.14435087363685276"/>
          <c:y val="0.88046210284899851"/>
          <c:w val="0.84099954417235545"/>
          <c:h val="0.10934031907579433"/>
        </c:manualLayout>
      </c:layout>
      <c:overlay val="0"/>
      <c:spPr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0"/>
    <c:dispBlanksAs val="gap"/>
    <c:showDLblsOverMax val="0"/>
  </c:chart>
  <c:spPr>
    <a:xfrm>
      <a:off x="0" y="0"/>
      <a:ext cx="0" cy="0"/>
    </a:xfrm>
    <a:prstGeom prst="rect">
      <a:avLst/>
    </a:prstGeom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" l="0" r="0" t="0" header="0" footer="0.51181102362204722"/>
    <c:pageSetup paperSize="9"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Planungsübersicht!$D$4</c:f>
          <c:strCache>
            <c:ptCount val="1"/>
            <c:pt idx="0">
              <c:v>BS 03</c:v>
            </c:pt>
          </c:strCache>
        </c:strRef>
      </c:tx>
      <c:layout>
        <c:manualLayout>
          <c:xMode val="edge"/>
          <c:yMode val="edge"/>
          <c:x val="0.12151912537158449"/>
          <c:y val="7.2768632565501756E-2"/>
        </c:manualLayout>
      </c:layout>
      <c:overlay val="0"/>
      <c:spPr>
        <a:prstGeom prst="rect">
          <a:avLst/>
        </a:prstGeom>
        <a:noFill/>
        <a:ln w="25400">
          <a:noFill/>
        </a:ln>
      </c:spPr>
      <c:txPr>
        <a:bodyPr/>
        <a:lstStyle/>
        <a:p>
          <a:pPr>
            <a:defRPr sz="1750" b="1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029847367940617"/>
          <c:y val="0.16028886446555557"/>
          <c:w val="0.85830854038184246"/>
          <c:h val="0.62966250633584764"/>
        </c:manualLayout>
      </c:layout>
      <c:barChart>
        <c:barDir val="col"/>
        <c:grouping val="clustered"/>
        <c:varyColors val="0"/>
        <c:ser>
          <c:idx val="1"/>
          <c:order val="0"/>
          <c:tx>
            <c:v>CO2-Emissionen mit Maßnahmen (real)</c:v>
          </c:tx>
          <c:spPr>
            <a:prstGeom prst="rect">
              <a:avLst/>
            </a:prstGeom>
            <a:solidFill>
              <a:srgbClr val="92D050"/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prstGeom prst="rect">
                <a:avLst/>
              </a:prstGeom>
              <a:solidFill>
                <a:srgbClr val="92D050"/>
              </a:solidFill>
              <a:ln w="12700">
                <a:solidFill>
                  <a:schemeClr val="bg1">
                    <a:lumMod val="6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B-401D-93CD-6A96B90D2410}"/>
              </c:ext>
            </c:extLst>
          </c:dPt>
          <c:dPt>
            <c:idx val="4"/>
            <c:invertIfNegative val="0"/>
            <c:bubble3D val="0"/>
            <c:spPr>
              <a:prstGeom prst="rect">
                <a:avLst/>
              </a:prstGeom>
              <a:solidFill>
                <a:srgbClr val="92D050"/>
              </a:solidFill>
              <a:ln w="12700">
                <a:solidFill>
                  <a:schemeClr val="bg1">
                    <a:lumMod val="6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8B-401D-93CD-6A96B90D2410}"/>
              </c:ext>
            </c:extLst>
          </c:dPt>
          <c:trendline>
            <c:name>Trend mit Maßnahmen</c:name>
            <c:spPr>
              <a:prstGeom prst="rect">
                <a:avLst/>
              </a:prstGeom>
              <a:ln w="25400">
                <a:solidFill>
                  <a:srgbClr val="92D050"/>
                </a:solidFill>
              </a:ln>
            </c:spPr>
            <c:trendlineType val="linear"/>
            <c:dispRSqr val="0"/>
            <c:dispEq val="0"/>
          </c:trendline>
          <c:cat>
            <c:numRef>
              <c:f>'CO2-Schulbilanz'!$E$6:$AB$6</c:f>
              <c:numCache>
                <c:formatCode>General</c:formatCode>
                <c:ptCount val="2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</c:numCache>
            </c:numRef>
          </c:cat>
          <c:val>
            <c:numRef>
              <c:f>Erfolge!$C$7:$Z$7</c:f>
              <c:numCache>
                <c:formatCode>#,##0\ "kg"</c:formatCode>
                <c:ptCount val="24"/>
                <c:pt idx="0">
                  <c:v>1223251.7861061948</c:v>
                </c:pt>
                <c:pt idx="1">
                  <c:v>1148478.2594736842</c:v>
                </c:pt>
                <c:pt idx="2">
                  <c:v>1132116.6200000001</c:v>
                </c:pt>
                <c:pt idx="3">
                  <c:v>1169865.04</c:v>
                </c:pt>
                <c:pt idx="4">
                  <c:v>1189432.2999999998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8B-401D-93CD-6A96B90D2410}"/>
            </c:ext>
          </c:extLst>
        </c:ser>
        <c:ser>
          <c:idx val="2"/>
          <c:order val="1"/>
          <c:tx>
            <c:v>CO2-Emissionen ohne Maßnahmen (geschätzt)</c:v>
          </c:tx>
          <c:spPr>
            <a:prstGeom prst="rect">
              <a:avLst/>
            </a:prstGeom>
            <a:solidFill>
              <a:sysClr val="window" lastClr="FFFFFF">
                <a:lumMod val="50000"/>
              </a:sysClr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trendline>
            <c:name>Trend ohne Maßnahmen</c:name>
            <c:spPr>
              <a:prstGeom prst="rect">
                <a:avLst/>
              </a:prstGeom>
              <a:ln w="25400"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'CO2-Schulbilanz'!$E$6:$AB$6</c:f>
              <c:numCache>
                <c:formatCode>General</c:formatCode>
                <c:ptCount val="2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</c:numCache>
            </c:numRef>
          </c:cat>
          <c:val>
            <c:numRef>
              <c:f>Erfolge!$C$9:$Z$9</c:f>
              <c:numCache>
                <c:formatCode>#,##0\ "kg"</c:formatCode>
                <c:ptCount val="24"/>
                <c:pt idx="0">
                  <c:v>1223251.7861061948</c:v>
                </c:pt>
                <c:pt idx="1">
                  <c:v>1148478.2594736842</c:v>
                </c:pt>
                <c:pt idx="2">
                  <c:v>1132116.6200000001</c:v>
                </c:pt>
                <c:pt idx="3">
                  <c:v>1172765.04</c:v>
                </c:pt>
                <c:pt idx="4">
                  <c:v>1192332.2999999998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8B-401D-93CD-6A96B90D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632048"/>
        <c:axId val="766631264"/>
      </c:barChart>
      <c:catAx>
        <c:axId val="76663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1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76663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6631264"/>
        <c:scaling>
          <c:orientation val="minMax"/>
          <c:min val="0"/>
        </c:scaling>
        <c:delete val="0"/>
        <c:axPos val="l"/>
        <c:majorGridlines>
          <c:spPr>
            <a:prstGeom prst="rect">
              <a:avLst/>
            </a:prstGeom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600"/>
                  <a:t>CO</a:t>
                </a:r>
                <a:r>
                  <a:rPr lang="de-DE" sz="1600" baseline="-25000"/>
                  <a:t>2</a:t>
                </a:r>
                <a:r>
                  <a:rPr lang="de-DE" sz="1600"/>
                  <a:t>-Emission (kg)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1.0731139025376398E-2"/>
              <c:y val="0.25065907870502802"/>
            </c:manualLayout>
          </c:layout>
          <c:overlay val="0"/>
          <c:spPr>
            <a:prstGeom prst="rect">
              <a:avLst/>
            </a:prstGeom>
            <a:noFill/>
            <a:ln w="25400">
              <a:noFill/>
            </a:ln>
          </c:spPr>
        </c:title>
        <c:numFmt formatCode="#,##0\ &quot;kg&quot;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766632048"/>
        <c:crosses val="autoZero"/>
        <c:crossBetween val="between"/>
      </c:valAx>
      <c:spPr>
        <a:prstGeom prst="rect">
          <a:avLst/>
        </a:prstGeom>
        <a:noFill/>
        <a:ln w="12700">
          <a:solidFill>
            <a:schemeClr val="tx1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ayout>
        <c:manualLayout>
          <c:xMode val="edge"/>
          <c:yMode val="edge"/>
          <c:x val="0.12653958592311762"/>
          <c:y val="0.88046210284899851"/>
          <c:w val="0.86074868094110957"/>
          <c:h val="0.10934031907579433"/>
        </c:manualLayout>
      </c:layout>
      <c:overlay val="0"/>
      <c:spPr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0"/>
    <c:dispBlanksAs val="gap"/>
    <c:showDLblsOverMax val="0"/>
  </c:chart>
  <c:spPr>
    <a:xfrm>
      <a:off x="0" y="0"/>
      <a:ext cx="0" cy="0"/>
    </a:xfrm>
    <a:prstGeom prst="rect">
      <a:avLst/>
    </a:prstGeom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" l="0" r="0" t="0" header="0" footer="0.51181102362204722"/>
    <c:pageSetup paperSize="9" orientation="landscape" horizont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Planungsübersicht!$D$4</c:f>
          <c:strCache>
            <c:ptCount val="1"/>
            <c:pt idx="0">
              <c:v>BS 03</c:v>
            </c:pt>
          </c:strCache>
        </c:strRef>
      </c:tx>
      <c:layout>
        <c:manualLayout>
          <c:xMode val="edge"/>
          <c:yMode val="edge"/>
          <c:x val="0.11761069026012701"/>
          <c:y val="7.2768602234213567E-2"/>
        </c:manualLayout>
      </c:layout>
      <c:overlay val="0"/>
      <c:spPr>
        <a:prstGeom prst="rect">
          <a:avLst/>
        </a:prstGeom>
        <a:noFill/>
        <a:ln w="25400">
          <a:noFill/>
        </a:ln>
      </c:spPr>
      <c:txPr>
        <a:bodyPr/>
        <a:lstStyle/>
        <a:p>
          <a:pPr>
            <a:defRPr sz="1750" b="1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029847367940617"/>
          <c:y val="0.16028886446555557"/>
          <c:w val="0.85830854038184246"/>
          <c:h val="0.62966250633584764"/>
        </c:manualLayout>
      </c:layout>
      <c:barChart>
        <c:barDir val="col"/>
        <c:grouping val="clustered"/>
        <c:varyColors val="0"/>
        <c:ser>
          <c:idx val="1"/>
          <c:order val="0"/>
          <c:tx>
            <c:v>CO2-Emissionen mit Maßnahmen (real)</c:v>
          </c:tx>
          <c:spPr>
            <a:prstGeom prst="rect">
              <a:avLst/>
            </a:prstGeom>
            <a:solidFill>
              <a:srgbClr val="92D050"/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prstGeom prst="rect">
                <a:avLst/>
              </a:prstGeom>
              <a:solidFill>
                <a:srgbClr val="92D050"/>
              </a:solidFill>
              <a:ln w="12700">
                <a:solidFill>
                  <a:schemeClr val="bg1">
                    <a:lumMod val="6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F8-43EC-B2EA-CA3389860667}"/>
              </c:ext>
            </c:extLst>
          </c:dPt>
          <c:dPt>
            <c:idx val="4"/>
            <c:invertIfNegative val="0"/>
            <c:bubble3D val="0"/>
            <c:spPr>
              <a:prstGeom prst="rect">
                <a:avLst/>
              </a:prstGeom>
              <a:solidFill>
                <a:srgbClr val="92D050"/>
              </a:solidFill>
              <a:ln w="12700">
                <a:solidFill>
                  <a:schemeClr val="bg1">
                    <a:lumMod val="6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F8-43EC-B2EA-CA3389860667}"/>
              </c:ext>
            </c:extLst>
          </c:dPt>
          <c:trendline>
            <c:name>Trend mit Maßnahmen</c:name>
            <c:spPr>
              <a:prstGeom prst="rect">
                <a:avLst/>
              </a:prstGeom>
              <a:ln w="25400">
                <a:solidFill>
                  <a:srgbClr val="92D050"/>
                </a:solidFill>
              </a:ln>
            </c:spPr>
            <c:trendlineType val="linear"/>
            <c:dispRSqr val="0"/>
            <c:dispEq val="0"/>
          </c:trendline>
          <c:cat>
            <c:numRef>
              <c:f>'CO2-Schulbilanz'!$E$6:$AL$6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Erfolge!$C$7:$AJ$7</c:f>
              <c:numCache>
                <c:formatCode>#,##0\ "kg"</c:formatCode>
                <c:ptCount val="34"/>
                <c:pt idx="0">
                  <c:v>1223251.7861061948</c:v>
                </c:pt>
                <c:pt idx="1">
                  <c:v>1148478.2594736842</c:v>
                </c:pt>
                <c:pt idx="2">
                  <c:v>1132116.6200000001</c:v>
                </c:pt>
                <c:pt idx="3">
                  <c:v>1169865.04</c:v>
                </c:pt>
                <c:pt idx="4">
                  <c:v>1189432.2999999998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F8-43EC-B2EA-CA3389860667}"/>
            </c:ext>
          </c:extLst>
        </c:ser>
        <c:ser>
          <c:idx val="2"/>
          <c:order val="1"/>
          <c:tx>
            <c:v>CO2-Emissionen ohne Maßnahmen (geschätzt)</c:v>
          </c:tx>
          <c:spPr>
            <a:prstGeom prst="rect">
              <a:avLst/>
            </a:prstGeom>
            <a:solidFill>
              <a:sysClr val="window" lastClr="FFFFFF">
                <a:lumMod val="50000"/>
              </a:sysClr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trendline>
            <c:name>Trend ohne Maßnahmen</c:name>
            <c:spPr>
              <a:prstGeom prst="rect">
                <a:avLst/>
              </a:prstGeom>
              <a:ln w="25400"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'CO2-Schulbilanz'!$E$6:$AL$6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Erfolge!$C$9:$AJ$9</c:f>
              <c:numCache>
                <c:formatCode>#,##0\ "kg"</c:formatCode>
                <c:ptCount val="34"/>
                <c:pt idx="0">
                  <c:v>1223251.7861061948</c:v>
                </c:pt>
                <c:pt idx="1">
                  <c:v>1148478.2594736842</c:v>
                </c:pt>
                <c:pt idx="2">
                  <c:v>1132116.6200000001</c:v>
                </c:pt>
                <c:pt idx="3">
                  <c:v>1172765.04</c:v>
                </c:pt>
                <c:pt idx="4">
                  <c:v>1192332.2999999998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F8-43EC-B2EA-CA3389860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635968"/>
        <c:axId val="766623816"/>
      </c:barChart>
      <c:catAx>
        <c:axId val="7666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1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766623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6623816"/>
        <c:scaling>
          <c:orientation val="minMax"/>
          <c:min val="0"/>
        </c:scaling>
        <c:delete val="0"/>
        <c:axPos val="l"/>
        <c:majorGridlines>
          <c:spPr>
            <a:prstGeom prst="rect">
              <a:avLst/>
            </a:prstGeom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600"/>
                  <a:t>CO</a:t>
                </a:r>
                <a:r>
                  <a:rPr lang="de-DE" sz="1600" baseline="-25000"/>
                  <a:t>2</a:t>
                </a:r>
                <a:r>
                  <a:rPr lang="de-DE" sz="1600"/>
                  <a:t>-Emission (kg)</a:t>
                </a:r>
                <a:endParaRPr/>
              </a:p>
            </c:rich>
          </c:tx>
          <c:layout>
            <c:manualLayout>
              <c:xMode val="edge"/>
              <c:yMode val="edge"/>
              <c:x val="1.0731139025376398E-2"/>
              <c:y val="0.25065907870502802"/>
            </c:manualLayout>
          </c:layout>
          <c:overlay val="0"/>
          <c:spPr>
            <a:prstGeom prst="rect">
              <a:avLst/>
            </a:prstGeom>
            <a:noFill/>
            <a:ln w="25400">
              <a:noFill/>
            </a:ln>
          </c:spPr>
        </c:title>
        <c:numFmt formatCode="#,##0\ &quot;kg&quot;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766635968"/>
        <c:crosses val="autoZero"/>
        <c:crossBetween val="between"/>
      </c:valAx>
      <c:spPr>
        <a:prstGeom prst="rect">
          <a:avLst/>
        </a:prstGeom>
        <a:noFill/>
        <a:ln w="12700">
          <a:solidFill>
            <a:schemeClr val="tx1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ayout>
        <c:manualLayout>
          <c:xMode val="edge"/>
          <c:yMode val="edge"/>
          <c:x val="0.12653958592311762"/>
          <c:y val="0.88046210284899851"/>
          <c:w val="0.86074868094110957"/>
          <c:h val="0.10934031907579433"/>
        </c:manualLayout>
      </c:layout>
      <c:overlay val="0"/>
      <c:spPr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0"/>
    <c:dispBlanksAs val="gap"/>
    <c:showDLblsOverMax val="0"/>
  </c:chart>
  <c:spPr>
    <a:xfrm>
      <a:off x="0" y="0"/>
      <a:ext cx="0" cy="0"/>
    </a:xfrm>
    <a:prstGeom prst="rect">
      <a:avLst/>
    </a:prstGeom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" l="0" r="0" t="0" header="0" footer="0.51181102362204722"/>
    <c:pageSetup paperSize="9"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Planungsübersicht!$D$4</c:f>
          <c:strCache>
            <c:ptCount val="1"/>
            <c:pt idx="0">
              <c:v>BS 03</c:v>
            </c:pt>
          </c:strCache>
        </c:strRef>
      </c:tx>
      <c:layout>
        <c:manualLayout>
          <c:xMode val="edge"/>
          <c:yMode val="edge"/>
          <c:x val="0.10114014811114885"/>
          <c:y val="7.2768602234213567E-2"/>
        </c:manualLayout>
      </c:layout>
      <c:overlay val="0"/>
      <c:spPr>
        <a:prstGeom prst="rect">
          <a:avLst/>
        </a:prstGeom>
        <a:noFill/>
        <a:ln w="25400">
          <a:noFill/>
        </a:ln>
      </c:spPr>
      <c:txPr>
        <a:bodyPr/>
        <a:lstStyle/>
        <a:p>
          <a:pPr>
            <a:defRPr sz="1750" b="1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1688648291927"/>
          <c:y val="0.16028886446555557"/>
          <c:w val="0.8818379914925436"/>
          <c:h val="0.62966250633584764"/>
        </c:manualLayout>
      </c:layout>
      <c:barChart>
        <c:barDir val="col"/>
        <c:grouping val="clustered"/>
        <c:varyColors val="0"/>
        <c:ser>
          <c:idx val="1"/>
          <c:order val="0"/>
          <c:tx>
            <c:v>CO2-Emissionen mit Maßnahmen (real)</c:v>
          </c:tx>
          <c:spPr>
            <a:prstGeom prst="rect">
              <a:avLst/>
            </a:prstGeom>
            <a:solidFill>
              <a:srgbClr val="92D050"/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prstGeom prst="rect">
                <a:avLst/>
              </a:prstGeom>
              <a:solidFill>
                <a:srgbClr val="92D050"/>
              </a:solidFill>
              <a:ln w="12700">
                <a:solidFill>
                  <a:schemeClr val="bg1">
                    <a:lumMod val="6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F9-461F-B356-9D1DACA657F1}"/>
              </c:ext>
            </c:extLst>
          </c:dPt>
          <c:dPt>
            <c:idx val="4"/>
            <c:invertIfNegative val="0"/>
            <c:bubble3D val="0"/>
            <c:spPr>
              <a:prstGeom prst="rect">
                <a:avLst/>
              </a:prstGeom>
              <a:solidFill>
                <a:srgbClr val="92D050"/>
              </a:solidFill>
              <a:ln w="12700">
                <a:solidFill>
                  <a:schemeClr val="bg1">
                    <a:lumMod val="6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F9-461F-B356-9D1DACA657F1}"/>
              </c:ext>
            </c:extLst>
          </c:dPt>
          <c:trendline>
            <c:name>Trend mit Maßnahmen</c:name>
            <c:spPr>
              <a:prstGeom prst="rect">
                <a:avLst/>
              </a:prstGeom>
              <a:ln w="25400">
                <a:solidFill>
                  <a:srgbClr val="92D050"/>
                </a:solidFill>
              </a:ln>
            </c:spPr>
            <c:trendlineType val="linear"/>
            <c:dispRSqr val="0"/>
            <c:dispEq val="0"/>
          </c:trendline>
          <c:cat>
            <c:numRef>
              <c:f>'CO2-Schulbilanz'!$E$6:$AV$6</c:f>
              <c:numCache>
                <c:formatCode>General</c:formatCode>
                <c:ptCount val="4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</c:numCache>
            </c:numRef>
          </c:cat>
          <c:val>
            <c:numRef>
              <c:f>Erfolge!$C$7:$AT$7</c:f>
              <c:numCache>
                <c:formatCode>#,##0\ "kg"</c:formatCode>
                <c:ptCount val="44"/>
                <c:pt idx="0">
                  <c:v>1223251.7861061948</c:v>
                </c:pt>
                <c:pt idx="1">
                  <c:v>1148478.2594736842</c:v>
                </c:pt>
                <c:pt idx="2">
                  <c:v>1132116.6200000001</c:v>
                </c:pt>
                <c:pt idx="3">
                  <c:v>1169865.04</c:v>
                </c:pt>
                <c:pt idx="4">
                  <c:v>1189432.2999999998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9-461F-B356-9D1DACA657F1}"/>
            </c:ext>
          </c:extLst>
        </c:ser>
        <c:ser>
          <c:idx val="2"/>
          <c:order val="1"/>
          <c:tx>
            <c:v>CO2-Emissionen ohne Maßnahmen (geschätzt)</c:v>
          </c:tx>
          <c:spPr>
            <a:prstGeom prst="rect">
              <a:avLst/>
            </a:prstGeom>
            <a:solidFill>
              <a:sysClr val="window" lastClr="FFFFFF">
                <a:lumMod val="50000"/>
              </a:sysClr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trendline>
            <c:name>Trend ohne Maßnahmen</c:name>
            <c:spPr>
              <a:prstGeom prst="rect">
                <a:avLst/>
              </a:prstGeom>
              <a:ln w="25400">
                <a:solidFill>
                  <a:schemeClr val="bg1">
                    <a:lumMod val="50000"/>
                  </a:schemeClr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'CO2-Schulbilanz'!$E$6:$AV$6</c:f>
              <c:numCache>
                <c:formatCode>General</c:formatCode>
                <c:ptCount val="4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  <c:pt idx="35">
                  <c:v>2054</c:v>
                </c:pt>
                <c:pt idx="36">
                  <c:v>2055</c:v>
                </c:pt>
                <c:pt idx="37">
                  <c:v>2056</c:v>
                </c:pt>
                <c:pt idx="38">
                  <c:v>2057</c:v>
                </c:pt>
                <c:pt idx="39">
                  <c:v>2058</c:v>
                </c:pt>
                <c:pt idx="40">
                  <c:v>2059</c:v>
                </c:pt>
                <c:pt idx="41">
                  <c:v>2060</c:v>
                </c:pt>
                <c:pt idx="42">
                  <c:v>2061</c:v>
                </c:pt>
                <c:pt idx="43">
                  <c:v>2062</c:v>
                </c:pt>
              </c:numCache>
            </c:numRef>
          </c:cat>
          <c:val>
            <c:numRef>
              <c:f>Erfolge!$C$9:$AT$9</c:f>
              <c:numCache>
                <c:formatCode>#,##0\ "kg"</c:formatCode>
                <c:ptCount val="44"/>
                <c:pt idx="0">
                  <c:v>1223251.7861061948</c:v>
                </c:pt>
                <c:pt idx="1">
                  <c:v>1148478.2594736842</c:v>
                </c:pt>
                <c:pt idx="2">
                  <c:v>1132116.6200000001</c:v>
                </c:pt>
                <c:pt idx="3">
                  <c:v>1172765.04</c:v>
                </c:pt>
                <c:pt idx="4">
                  <c:v>1192332.2999999998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9-461F-B356-9D1DACA65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633224"/>
        <c:axId val="766628520"/>
      </c:barChart>
      <c:catAx>
        <c:axId val="766633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1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766628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6628520"/>
        <c:scaling>
          <c:orientation val="minMax"/>
          <c:min val="0"/>
        </c:scaling>
        <c:delete val="0"/>
        <c:axPos val="l"/>
        <c:majorGridlines>
          <c:spPr>
            <a:prstGeom prst="rect">
              <a:avLst/>
            </a:prstGeom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1600"/>
                  <a:t>CO</a:t>
                </a:r>
                <a:r>
                  <a:rPr lang="de-DE" sz="1600" baseline="-25000"/>
                  <a:t>2</a:t>
                </a:r>
                <a:r>
                  <a:rPr lang="de-DE" sz="1600"/>
                  <a:t>-Emission (kg)</a:t>
                </a:r>
                <a:endParaRPr/>
              </a:p>
            </c:rich>
          </c:tx>
          <c:layout>
            <c:manualLayout>
              <c:xMode val="edge"/>
              <c:yMode val="edge"/>
              <c:x val="6.0252889277175609E-3"/>
              <c:y val="0.25065910324278384"/>
            </c:manualLayout>
          </c:layout>
          <c:overlay val="0"/>
          <c:spPr>
            <a:prstGeom prst="rect">
              <a:avLst/>
            </a:prstGeom>
            <a:noFill/>
            <a:ln w="25400">
              <a:noFill/>
            </a:ln>
          </c:spPr>
        </c:title>
        <c:numFmt formatCode="#,##0\ &quot;kg&quot;" sourceLinked="1"/>
        <c:majorTickMark val="out"/>
        <c:minorTickMark val="none"/>
        <c:tickLblPos val="nextTo"/>
        <c:spPr>
          <a:prstGeom prst="rect">
            <a:avLst/>
          </a:prstGeom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766633224"/>
        <c:crosses val="autoZero"/>
        <c:crossBetween val="between"/>
      </c:valAx>
      <c:spPr>
        <a:prstGeom prst="rect">
          <a:avLst/>
        </a:prstGeom>
        <a:noFill/>
        <a:ln w="12700">
          <a:solidFill>
            <a:schemeClr val="tx1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</c:legendEntry>
      <c:layout>
        <c:manualLayout>
          <c:xMode val="edge"/>
          <c:yMode val="edge"/>
          <c:x val="0.12653958592311762"/>
          <c:y val="0.88046210284899851"/>
          <c:w val="0.86074868094110957"/>
          <c:h val="0.10934031907579433"/>
        </c:manualLayout>
      </c:layout>
      <c:overlay val="0"/>
      <c:spPr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de-DE"/>
        </a:p>
      </c:txPr>
    </c:legend>
    <c:plotVisOnly val="0"/>
    <c:dispBlanksAs val="gap"/>
    <c:showDLblsOverMax val="0"/>
  </c:chart>
  <c:spPr>
    <a:xfrm>
      <a:off x="0" y="0"/>
      <a:ext cx="0" cy="0"/>
    </a:xfrm>
    <a:prstGeom prst="rect">
      <a:avLst/>
    </a:prstGeom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" l="0" r="0" t="0" header="0" footer="0.51181102362204722"/>
    <c:pageSetup paperSize="9" orientation="landscape" horizontalDpi="-3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Planungsübersicht!$D$4</c:f>
          <c:strCache>
            <c:ptCount val="1"/>
            <c:pt idx="0">
              <c:v>BS 03</c:v>
            </c:pt>
          </c:strCache>
        </c:strRef>
      </c:tx>
      <c:layout>
        <c:manualLayout>
          <c:xMode val="edge"/>
          <c:yMode val="edge"/>
          <c:x val="6.9258889996676634E-2"/>
          <c:y val="9.0188215320668563E-2"/>
        </c:manualLayout>
      </c:layout>
      <c:overlay val="0"/>
      <c:spPr>
        <a:prstGeom prst="rect">
          <a:avLst/>
        </a:prstGeom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77303784185498E-2"/>
          <c:y val="0.17012561701392265"/>
          <c:w val="0.91299989794396341"/>
          <c:h val="0.64757642283562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Bilanz_pro_h_pro_m²!$B$49</c:f>
              <c:strCache>
                <c:ptCount val="1"/>
                <c:pt idx="0">
                  <c:v>Strom: CO2 [g pro m² und Std.]</c:v>
                </c:pt>
              </c:strCache>
            </c:strRef>
          </c:tx>
          <c:spPr>
            <a:prstGeom prst="rect">
              <a:avLst/>
            </a:prstGeom>
            <a:solidFill>
              <a:srgbClr val="FFC000"/>
            </a:solidFill>
          </c:spPr>
          <c:invertIfNegative val="0"/>
          <c:cat>
            <c:numRef>
              <c:f>Bilanz_pro_h_pro_m²!$D$29:$Q$29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</c:numCache>
            </c:numRef>
          </c:cat>
          <c:val>
            <c:numRef>
              <c:f>Bilanz_pro_h_pro_m²!$D$49:$Q$49</c:f>
              <c:numCache>
                <c:formatCode>0.00</c:formatCode>
                <c:ptCount val="14"/>
                <c:pt idx="0">
                  <c:v>40.608763750000001</c:v>
                </c:pt>
                <c:pt idx="1">
                  <c:v>34.614089999999997</c:v>
                </c:pt>
                <c:pt idx="2">
                  <c:v>32.987596249999996</c:v>
                </c:pt>
                <c:pt idx="3">
                  <c:v>34.830818749999999</c:v>
                </c:pt>
                <c:pt idx="4">
                  <c:v>36.719278749999994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B-4B91-95F8-6120D014F0F0}"/>
            </c:ext>
          </c:extLst>
        </c:ser>
        <c:ser>
          <c:idx val="0"/>
          <c:order val="1"/>
          <c:tx>
            <c:strRef>
              <c:f>Bilanz_pro_h_pro_m²!$B$39</c:f>
              <c:strCache>
                <c:ptCount val="1"/>
                <c:pt idx="0">
                  <c:v>Wärme: CO2 [g pro m² und Std.]</c:v>
                </c:pt>
              </c:strCache>
            </c:strRef>
          </c:tx>
          <c:spPr>
            <a:prstGeom prst="rect">
              <a:avLst/>
            </a:prstGeom>
            <a:solidFill>
              <a:srgbClr val="FF0000"/>
            </a:solidFill>
          </c:spPr>
          <c:invertIfNegative val="0"/>
          <c:cat>
            <c:numRef>
              <c:f>Bilanz_pro_h_pro_m²!$D$29:$Q$29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</c:numCache>
            </c:numRef>
          </c:cat>
          <c:val>
            <c:numRef>
              <c:f>Bilanz_pro_h_pro_m²!$D$39:$Q$39</c:f>
              <c:numCache>
                <c:formatCode>0.00</c:formatCode>
                <c:ptCount val="14"/>
                <c:pt idx="0">
                  <c:v>111.17671835582428</c:v>
                </c:pt>
                <c:pt idx="1">
                  <c:v>110.94409370533774</c:v>
                </c:pt>
                <c:pt idx="2">
                  <c:v>116.47409638554218</c:v>
                </c:pt>
                <c:pt idx="3">
                  <c:v>118.55811138014531</c:v>
                </c:pt>
                <c:pt idx="4">
                  <c:v>102.74175000000002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B-4B91-95F8-6120D014F0F0}"/>
            </c:ext>
          </c:extLst>
        </c:ser>
        <c:ser>
          <c:idx val="2"/>
          <c:order val="2"/>
          <c:tx>
            <c:strRef>
              <c:f>Bilanz_pro_h_pro_m²!$B$51</c:f>
              <c:strCache>
                <c:ptCount val="1"/>
                <c:pt idx="0">
                  <c:v>Gesamtemissionen</c:v>
                </c:pt>
              </c:strCache>
            </c:strRef>
          </c:tx>
          <c:spPr>
            <a:prstGeom prst="rect">
              <a:avLst/>
            </a:prstGeom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Bilanz_pro_h_pro_m²!$D$29:$Q$29</c:f>
              <c:numCache>
                <c:formatCode>General</c:formatCode>
                <c:ptCount val="1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</c:numCache>
            </c:numRef>
          </c:cat>
          <c:val>
            <c:numRef>
              <c:f>Bilanz_pro_h_pro_m²!$D$51:$Q$51</c:f>
              <c:numCache>
                <c:formatCode>0.0</c:formatCode>
                <c:ptCount val="14"/>
                <c:pt idx="0">
                  <c:v>151.78548210582429</c:v>
                </c:pt>
                <c:pt idx="1">
                  <c:v>145.55818370533774</c:v>
                </c:pt>
                <c:pt idx="2">
                  <c:v>149.46169263554219</c:v>
                </c:pt>
                <c:pt idx="3">
                  <c:v>153.3889301301453</c:v>
                </c:pt>
                <c:pt idx="4">
                  <c:v>139.46102875000003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5B-4B91-95F8-6120D014F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625776"/>
        <c:axId val="766624600"/>
      </c:barChart>
      <c:catAx>
        <c:axId val="76662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/>
          <a:lstStyle/>
          <a:p>
            <a:pPr>
              <a:defRPr sz="1200"/>
            </a:pPr>
            <a:endParaRPr lang="de-DE"/>
          </a:p>
        </c:txPr>
        <c:crossAx val="766624600"/>
        <c:crosses val="autoZero"/>
        <c:auto val="1"/>
        <c:lblAlgn val="ctr"/>
        <c:lblOffset val="100"/>
        <c:noMultiLvlLbl val="0"/>
      </c:catAx>
      <c:valAx>
        <c:axId val="766624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de-DE" sz="1600"/>
                  <a:t>CO</a:t>
                </a:r>
                <a:r>
                  <a:rPr lang="de-DE" sz="1600" baseline="-25000"/>
                  <a:t>2</a:t>
                </a:r>
                <a:r>
                  <a:rPr lang="de-DE" sz="1600"/>
                  <a:t> in Gramm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4.6551293387791758E-3"/>
              <c:y val="0.34815775351501138"/>
            </c:manualLayout>
          </c:layout>
          <c:overlay val="0"/>
          <c:spPr>
            <a:prstGeom prst="rect">
              <a:avLst/>
            </a:prstGeom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prstGeom prst="rect">
            <a:avLst/>
          </a:prstGeom>
          <a:ln w="9525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1100"/>
            </a:pPr>
            <a:endParaRPr lang="de-DE"/>
          </a:p>
        </c:txPr>
        <c:crossAx val="766625776"/>
        <c:crosses val="autoZero"/>
        <c:crossBetween val="between"/>
      </c:valAx>
      <c:spPr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6259803267363263E-2"/>
          <c:y val="0.92618264096298308"/>
          <c:w val="0.91932475539261482"/>
          <c:h val="5.5426554439315774E-2"/>
        </c:manualLayout>
      </c:layout>
      <c:overlay val="0"/>
      <c:spPr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200"/>
          </a:pPr>
          <a:endParaRPr lang="de-DE"/>
        </a:p>
      </c:txPr>
    </c:legend>
    <c:plotVisOnly val="0"/>
    <c:dispBlanksAs val="gap"/>
    <c:showDLblsOverMax val="0"/>
  </c:chart>
  <c:txPr>
    <a:bodyPr/>
    <a:lstStyle/>
    <a:p>
      <a:pPr>
        <a:defRPr>
          <a:latin typeface="Arial"/>
          <a:cs typeface="Arial"/>
        </a:defRPr>
      </a:pPr>
      <a:endParaRPr lang="de-DE"/>
    </a:p>
  </c:txPr>
  <c:printSettings>
    <c:headerFooter/>
    <c:pageMargins b="0" l="0.19685039370078741" r="0.19685039370078741" t="0" header="0.31496062992125984" footer="0.31496062992125984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Planungsübersicht!$D$4</c:f>
          <c:strCache>
            <c:ptCount val="1"/>
            <c:pt idx="0">
              <c:v>BS 03</c:v>
            </c:pt>
          </c:strCache>
        </c:strRef>
      </c:tx>
      <c:layout>
        <c:manualLayout>
          <c:xMode val="edge"/>
          <c:yMode val="edge"/>
          <c:x val="6.9258889996676634E-2"/>
          <c:y val="9.0188215320668563E-2"/>
        </c:manualLayout>
      </c:layout>
      <c:overlay val="0"/>
      <c:spPr>
        <a:prstGeom prst="rect">
          <a:avLst/>
        </a:prstGeom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77303784185498E-2"/>
          <c:y val="0.17012561701392265"/>
          <c:w val="0.91299989794396341"/>
          <c:h val="0.64757642283562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Bilanz_pro_h_pro_m²!$B$49</c:f>
              <c:strCache>
                <c:ptCount val="1"/>
                <c:pt idx="0">
                  <c:v>Strom: CO2 [g pro m² und Std.]</c:v>
                </c:pt>
              </c:strCache>
            </c:strRef>
          </c:tx>
          <c:spPr>
            <a:prstGeom prst="rect">
              <a:avLst/>
            </a:prstGeom>
            <a:solidFill>
              <a:srgbClr val="FFC000"/>
            </a:solidFill>
          </c:spPr>
          <c:invertIfNegative val="0"/>
          <c:cat>
            <c:numRef>
              <c:f>Bilanz_pro_h_pro_m²!$D$29:$AA$29</c:f>
              <c:numCache>
                <c:formatCode>General</c:formatCode>
                <c:ptCount val="2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</c:numCache>
            </c:numRef>
          </c:cat>
          <c:val>
            <c:numRef>
              <c:f>Bilanz_pro_h_pro_m²!$D$49:$AA$49</c:f>
              <c:numCache>
                <c:formatCode>0.00</c:formatCode>
                <c:ptCount val="24"/>
                <c:pt idx="0">
                  <c:v>40.608763750000001</c:v>
                </c:pt>
                <c:pt idx="1">
                  <c:v>34.614089999999997</c:v>
                </c:pt>
                <c:pt idx="2">
                  <c:v>32.987596249999996</c:v>
                </c:pt>
                <c:pt idx="3">
                  <c:v>34.830818749999999</c:v>
                </c:pt>
                <c:pt idx="4">
                  <c:v>36.719278749999994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B-4D3F-AF40-7021469D6297}"/>
            </c:ext>
          </c:extLst>
        </c:ser>
        <c:ser>
          <c:idx val="0"/>
          <c:order val="1"/>
          <c:tx>
            <c:strRef>
              <c:f>Bilanz_pro_h_pro_m²!$B$39</c:f>
              <c:strCache>
                <c:ptCount val="1"/>
                <c:pt idx="0">
                  <c:v>Wärme: CO2 [g pro m² und Std.]</c:v>
                </c:pt>
              </c:strCache>
            </c:strRef>
          </c:tx>
          <c:spPr>
            <a:prstGeom prst="rect">
              <a:avLst/>
            </a:prstGeom>
            <a:solidFill>
              <a:srgbClr val="FF0000"/>
            </a:solidFill>
          </c:spPr>
          <c:invertIfNegative val="0"/>
          <c:cat>
            <c:numRef>
              <c:f>Bilanz_pro_h_pro_m²!$D$29:$AA$29</c:f>
              <c:numCache>
                <c:formatCode>General</c:formatCode>
                <c:ptCount val="2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</c:numCache>
            </c:numRef>
          </c:cat>
          <c:val>
            <c:numRef>
              <c:f>Bilanz_pro_h_pro_m²!$D$39:$AA$39</c:f>
              <c:numCache>
                <c:formatCode>0.00</c:formatCode>
                <c:ptCount val="24"/>
                <c:pt idx="0">
                  <c:v>111.17671835582428</c:v>
                </c:pt>
                <c:pt idx="1">
                  <c:v>110.94409370533774</c:v>
                </c:pt>
                <c:pt idx="2">
                  <c:v>116.47409638554218</c:v>
                </c:pt>
                <c:pt idx="3">
                  <c:v>118.55811138014531</c:v>
                </c:pt>
                <c:pt idx="4">
                  <c:v>102.74175000000002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3B-4D3F-AF40-7021469D6297}"/>
            </c:ext>
          </c:extLst>
        </c:ser>
        <c:ser>
          <c:idx val="2"/>
          <c:order val="2"/>
          <c:tx>
            <c:strRef>
              <c:f>Bilanz_pro_h_pro_m²!$B$51</c:f>
              <c:strCache>
                <c:ptCount val="1"/>
                <c:pt idx="0">
                  <c:v>Gesamtemissionen</c:v>
                </c:pt>
              </c:strCache>
            </c:strRef>
          </c:tx>
          <c:spPr>
            <a:prstGeom prst="rect">
              <a:avLst/>
            </a:prstGeom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Bilanz_pro_h_pro_m²!$D$29:$AA$29</c:f>
              <c:numCache>
                <c:formatCode>General</c:formatCode>
                <c:ptCount val="2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</c:numCache>
            </c:numRef>
          </c:cat>
          <c:val>
            <c:numRef>
              <c:f>Bilanz_pro_h_pro_m²!$D$51:$AA$51</c:f>
              <c:numCache>
                <c:formatCode>0.0</c:formatCode>
                <c:ptCount val="24"/>
                <c:pt idx="0">
                  <c:v>151.78548210582429</c:v>
                </c:pt>
                <c:pt idx="1">
                  <c:v>145.55818370533774</c:v>
                </c:pt>
                <c:pt idx="2">
                  <c:v>149.46169263554219</c:v>
                </c:pt>
                <c:pt idx="3">
                  <c:v>153.3889301301453</c:v>
                </c:pt>
                <c:pt idx="4">
                  <c:v>139.46102875000003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3B-4D3F-AF40-7021469D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633616"/>
        <c:axId val="766630088"/>
      </c:barChart>
      <c:catAx>
        <c:axId val="76663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/>
          <a:lstStyle/>
          <a:p>
            <a:pPr>
              <a:defRPr sz="1200"/>
            </a:pPr>
            <a:endParaRPr lang="de-DE"/>
          </a:p>
        </c:txPr>
        <c:crossAx val="766630088"/>
        <c:crosses val="autoZero"/>
        <c:auto val="1"/>
        <c:lblAlgn val="ctr"/>
        <c:lblOffset val="100"/>
        <c:noMultiLvlLbl val="0"/>
      </c:catAx>
      <c:valAx>
        <c:axId val="766630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de-DE" sz="1600"/>
                  <a:t>CO</a:t>
                </a:r>
                <a:r>
                  <a:rPr lang="de-DE" sz="1600" baseline="-25000"/>
                  <a:t>2</a:t>
                </a:r>
                <a:r>
                  <a:rPr lang="de-DE" sz="1600"/>
                  <a:t> in Gramm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4.6551293387791758E-3"/>
              <c:y val="0.34815775351501138"/>
            </c:manualLayout>
          </c:layout>
          <c:overlay val="0"/>
          <c:spPr>
            <a:prstGeom prst="rect">
              <a:avLst/>
            </a:prstGeom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prstGeom prst="rect">
            <a:avLst/>
          </a:prstGeom>
          <a:ln w="9525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1100"/>
            </a:pPr>
            <a:endParaRPr lang="de-DE"/>
          </a:p>
        </c:txPr>
        <c:crossAx val="766633616"/>
        <c:crosses val="autoZero"/>
        <c:crossBetween val="between"/>
      </c:valAx>
      <c:spPr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6259803267363263E-2"/>
          <c:y val="0.92618264096298308"/>
          <c:w val="0.91932475539261482"/>
          <c:h val="5.5426554439315774E-2"/>
        </c:manualLayout>
      </c:layout>
      <c:overlay val="0"/>
      <c:spPr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200"/>
          </a:pPr>
          <a:endParaRPr lang="de-DE"/>
        </a:p>
      </c:txPr>
    </c:legend>
    <c:plotVisOnly val="0"/>
    <c:dispBlanksAs val="gap"/>
    <c:showDLblsOverMax val="0"/>
  </c:chart>
  <c:txPr>
    <a:bodyPr/>
    <a:lstStyle/>
    <a:p>
      <a:pPr>
        <a:defRPr>
          <a:latin typeface="Arial"/>
          <a:cs typeface="Arial"/>
        </a:defRPr>
      </a:pPr>
      <a:endParaRPr lang="de-DE"/>
    </a:p>
  </c:txPr>
  <c:printSettings>
    <c:headerFooter/>
    <c:pageMargins b="0" l="0.19685039370078741" r="0.19685039370078741" t="0" header="0.31496062992125984" footer="0.31496062992125984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Planungsübersicht!$D$4</c:f>
          <c:strCache>
            <c:ptCount val="1"/>
            <c:pt idx="0">
              <c:v>BS 03</c:v>
            </c:pt>
          </c:strCache>
        </c:strRef>
      </c:tx>
      <c:layout>
        <c:manualLayout>
          <c:xMode val="edge"/>
          <c:yMode val="edge"/>
          <c:x val="6.9258889996676634E-2"/>
          <c:y val="9.0188215320668563E-2"/>
        </c:manualLayout>
      </c:layout>
      <c:overlay val="0"/>
      <c:spPr>
        <a:prstGeom prst="rect">
          <a:avLst/>
        </a:prstGeom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77303784185498E-2"/>
          <c:y val="0.17012561701392265"/>
          <c:w val="0.91299989794396341"/>
          <c:h val="0.64757642283562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Bilanz_pro_h_pro_m²!$B$49</c:f>
              <c:strCache>
                <c:ptCount val="1"/>
                <c:pt idx="0">
                  <c:v>Strom: CO2 [g pro m² und Std.]</c:v>
                </c:pt>
              </c:strCache>
            </c:strRef>
          </c:tx>
          <c:spPr>
            <a:prstGeom prst="rect">
              <a:avLst/>
            </a:prstGeom>
            <a:solidFill>
              <a:srgbClr val="FFC000"/>
            </a:solidFill>
          </c:spPr>
          <c:invertIfNegative val="0"/>
          <c:cat>
            <c:numRef>
              <c:f>Bilanz_pro_h_pro_m²!$D$29:$AK$29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Bilanz_pro_h_pro_m²!$D$49:$AK$49</c:f>
              <c:numCache>
                <c:formatCode>0.00</c:formatCode>
                <c:ptCount val="34"/>
                <c:pt idx="0">
                  <c:v>40.608763750000001</c:v>
                </c:pt>
                <c:pt idx="1">
                  <c:v>34.614089999999997</c:v>
                </c:pt>
                <c:pt idx="2">
                  <c:v>32.987596249999996</c:v>
                </c:pt>
                <c:pt idx="3">
                  <c:v>34.830818749999999</c:v>
                </c:pt>
                <c:pt idx="4">
                  <c:v>36.719278749999994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8-48EF-AC73-9B36E2AD31CE}"/>
            </c:ext>
          </c:extLst>
        </c:ser>
        <c:ser>
          <c:idx val="0"/>
          <c:order val="1"/>
          <c:tx>
            <c:strRef>
              <c:f>Bilanz_pro_h_pro_m²!$B$39</c:f>
              <c:strCache>
                <c:ptCount val="1"/>
                <c:pt idx="0">
                  <c:v>Wärme: CO2 [g pro m² und Std.]</c:v>
                </c:pt>
              </c:strCache>
            </c:strRef>
          </c:tx>
          <c:spPr>
            <a:prstGeom prst="rect">
              <a:avLst/>
            </a:prstGeom>
            <a:solidFill>
              <a:srgbClr val="FF0000"/>
            </a:solidFill>
          </c:spPr>
          <c:invertIfNegative val="0"/>
          <c:cat>
            <c:numRef>
              <c:f>Bilanz_pro_h_pro_m²!$D$29:$AK$29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Bilanz_pro_h_pro_m²!$D$39:$AK$39</c:f>
              <c:numCache>
                <c:formatCode>0.00</c:formatCode>
                <c:ptCount val="34"/>
                <c:pt idx="0">
                  <c:v>111.17671835582428</c:v>
                </c:pt>
                <c:pt idx="1">
                  <c:v>110.94409370533774</c:v>
                </c:pt>
                <c:pt idx="2">
                  <c:v>116.47409638554218</c:v>
                </c:pt>
                <c:pt idx="3">
                  <c:v>118.55811138014531</c:v>
                </c:pt>
                <c:pt idx="4">
                  <c:v>102.74175000000002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#N/A</c:v>
                </c:pt>
                <c:pt idx="3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D8-48EF-AC73-9B36E2AD31CE}"/>
            </c:ext>
          </c:extLst>
        </c:ser>
        <c:ser>
          <c:idx val="2"/>
          <c:order val="2"/>
          <c:tx>
            <c:strRef>
              <c:f>Bilanz_pro_h_pro_m²!$B$51</c:f>
              <c:strCache>
                <c:ptCount val="1"/>
                <c:pt idx="0">
                  <c:v>Gesamtemissionen</c:v>
                </c:pt>
              </c:strCache>
            </c:strRef>
          </c:tx>
          <c:spPr>
            <a:prstGeom prst="rect">
              <a:avLst/>
            </a:prstGeom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Bilanz_pro_h_pro_m²!$D$29:$AK$29</c:f>
              <c:numCache>
                <c:formatCode>General</c:formatCode>
                <c:ptCount val="3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</c:numCache>
            </c:numRef>
          </c:cat>
          <c:val>
            <c:numRef>
              <c:f>Bilanz_pro_h_pro_m²!$D$51:$AK$51</c:f>
              <c:numCache>
                <c:formatCode>0.0</c:formatCode>
                <c:ptCount val="34"/>
                <c:pt idx="0">
                  <c:v>151.78548210582429</c:v>
                </c:pt>
                <c:pt idx="1">
                  <c:v>145.55818370533774</c:v>
                </c:pt>
                <c:pt idx="2">
                  <c:v>149.46169263554219</c:v>
                </c:pt>
                <c:pt idx="3">
                  <c:v>153.3889301301453</c:v>
                </c:pt>
                <c:pt idx="4">
                  <c:v>139.46102875000003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#N/A</c:v>
                </c:pt>
                <c:pt idx="3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D8-48EF-AC73-9B36E2AD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629304"/>
        <c:axId val="766626952"/>
      </c:barChart>
      <c:catAx>
        <c:axId val="76662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/>
          <a:lstStyle/>
          <a:p>
            <a:pPr>
              <a:defRPr sz="1200"/>
            </a:pPr>
            <a:endParaRPr lang="de-DE"/>
          </a:p>
        </c:txPr>
        <c:crossAx val="766626952"/>
        <c:crosses val="autoZero"/>
        <c:auto val="1"/>
        <c:lblAlgn val="ctr"/>
        <c:lblOffset val="100"/>
        <c:noMultiLvlLbl val="0"/>
      </c:catAx>
      <c:valAx>
        <c:axId val="766626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de-DE" sz="1600"/>
                  <a:t>CO</a:t>
                </a:r>
                <a:r>
                  <a:rPr lang="de-DE" sz="1600" baseline="-25000"/>
                  <a:t>2</a:t>
                </a:r>
                <a:r>
                  <a:rPr lang="de-DE" sz="1600"/>
                  <a:t> in Gramm</a:t>
                </a:r>
                <a:endParaRPr/>
              </a:p>
            </c:rich>
          </c:tx>
          <c:layout>
            <c:manualLayout>
              <c:xMode val="edge"/>
              <c:yMode val="edge"/>
              <c:x val="4.6551293387791758E-3"/>
              <c:y val="0.34815775351501138"/>
            </c:manualLayout>
          </c:layout>
          <c:overlay val="0"/>
          <c:spPr>
            <a:prstGeom prst="rect">
              <a:avLst/>
            </a:prstGeom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prstGeom prst="rect">
            <a:avLst/>
          </a:prstGeom>
          <a:ln w="9525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1100"/>
            </a:pPr>
            <a:endParaRPr lang="de-DE"/>
          </a:p>
        </c:txPr>
        <c:crossAx val="766629304"/>
        <c:crosses val="autoZero"/>
        <c:crossBetween val="between"/>
      </c:valAx>
      <c:spPr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6259803267363263E-2"/>
          <c:y val="0.92618264096298308"/>
          <c:w val="0.91932475539261482"/>
          <c:h val="5.5426554439315774E-2"/>
        </c:manualLayout>
      </c:layout>
      <c:overlay val="0"/>
      <c:spPr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200"/>
          </a:pPr>
          <a:endParaRPr lang="de-DE"/>
        </a:p>
      </c:txPr>
    </c:legend>
    <c:plotVisOnly val="0"/>
    <c:dispBlanksAs val="gap"/>
    <c:showDLblsOverMax val="0"/>
  </c:chart>
  <c:txPr>
    <a:bodyPr/>
    <a:lstStyle/>
    <a:p>
      <a:pPr>
        <a:defRPr>
          <a:latin typeface="Arial"/>
          <a:cs typeface="Arial"/>
        </a:defRPr>
      </a:pPr>
      <a:endParaRPr lang="de-DE"/>
    </a:p>
  </c:txPr>
  <c:printSettings>
    <c:headerFooter/>
    <c:pageMargins b="0" l="0.19685039370078741" r="0.19685039370078741" t="0" header="0.31496062992125984" footer="0.31496062992125984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90488</xdr:colOff>
      <xdr:row>29</xdr:row>
      <xdr:rowOff>180974</xdr:rowOff>
    </xdr:from>
    <xdr:to>
      <xdr:col>7</xdr:col>
      <xdr:colOff>266699</xdr:colOff>
      <xdr:row>58</xdr:row>
      <xdr:rowOff>85723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11907</xdr:colOff>
      <xdr:row>30</xdr:row>
      <xdr:rowOff>119063</xdr:rowOff>
    </xdr:from>
    <xdr:to>
      <xdr:col>17</xdr:col>
      <xdr:colOff>285750</xdr:colOff>
      <xdr:row>51</xdr:row>
      <xdr:rowOff>200025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0.06314</cdr:x>
      <cdr:y>0.02292</cdr:y>
    </cdr:from>
    <cdr:to>
      <cdr:x>0.5683</cdr:x>
      <cdr:y>0.08442</cdr:y>
    </cdr:to>
    <cdr:sp macro="" textlink="">
      <cdr:nvSpPr>
        <cdr:cNvPr id="5" name="Textfeld 1"/>
        <cdr:cNvSpPr txBox="1"/>
      </cdr:nvSpPr>
      <cdr:spPr bwMode="auto">
        <a:xfrm xmlns:a="http://schemas.openxmlformats.org/drawingml/2006/main">
          <a:off x="603250" y="117475"/>
          <a:ext cx="4826000" cy="315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defRPr/>
          </a:pP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Spezifische CO</a:t>
          </a:r>
          <a:r>
            <a:rPr lang="en-US" sz="1800" b="1" i="0" u="none" strike="noStrike" baseline="-25000">
              <a:solidFill>
                <a:srgbClr val="99CC00"/>
              </a:solidFill>
              <a:latin typeface="Arial"/>
              <a:cs typeface="Arial"/>
            </a:rPr>
            <a:t>2</a:t>
          </a: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-Emissionen</a:t>
          </a:r>
          <a:endParaRPr lang="de-DE" sz="1600" b="1">
            <a:solidFill>
              <a:srgbClr val="99CC00"/>
            </a:solidFill>
            <a:latin typeface="Arial"/>
            <a:cs typeface="Arial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0.06314</cdr:x>
      <cdr:y>0.02292</cdr:y>
    </cdr:from>
    <cdr:to>
      <cdr:x>0.5683</cdr:x>
      <cdr:y>0.08442</cdr:y>
    </cdr:to>
    <cdr:sp macro="" textlink="">
      <cdr:nvSpPr>
        <cdr:cNvPr id="7" name="Textfeld 1"/>
        <cdr:cNvSpPr txBox="1"/>
      </cdr:nvSpPr>
      <cdr:spPr bwMode="auto">
        <a:xfrm xmlns:a="http://schemas.openxmlformats.org/drawingml/2006/main">
          <a:off x="603250" y="117475"/>
          <a:ext cx="4826000" cy="315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defRPr/>
          </a:pP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Spezifische CO</a:t>
          </a:r>
          <a:r>
            <a:rPr lang="en-US" sz="1800" b="1" i="0" u="none" strike="noStrike" baseline="-25000">
              <a:solidFill>
                <a:srgbClr val="99CC00"/>
              </a:solidFill>
              <a:latin typeface="Arial"/>
              <a:cs typeface="Arial"/>
            </a:rPr>
            <a:t>2</a:t>
          </a: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-Emissionen</a:t>
          </a:r>
          <a:endParaRPr lang="de-DE" sz="1600" b="1">
            <a:solidFill>
              <a:srgbClr val="99CC00"/>
            </a:solidFill>
            <a:latin typeface="Arial"/>
            <a:cs typeface="Arial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0.06314</cdr:x>
      <cdr:y>0.02292</cdr:y>
    </cdr:from>
    <cdr:to>
      <cdr:x>0.5683</cdr:x>
      <cdr:y>0.08442</cdr:y>
    </cdr:to>
    <cdr:sp macro="" textlink="">
      <cdr:nvSpPr>
        <cdr:cNvPr id="9" name="Textfeld 1"/>
        <cdr:cNvSpPr txBox="1"/>
      </cdr:nvSpPr>
      <cdr:spPr bwMode="auto">
        <a:xfrm xmlns:a="http://schemas.openxmlformats.org/drawingml/2006/main">
          <a:off x="603250" y="117475"/>
          <a:ext cx="4826000" cy="3151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defRPr/>
          </a:pP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Spezifische CO</a:t>
          </a:r>
          <a:r>
            <a:rPr lang="en-US" sz="1800" b="1" i="0" u="none" strike="noStrike" baseline="-25000">
              <a:solidFill>
                <a:srgbClr val="99CC00"/>
              </a:solidFill>
              <a:latin typeface="Arial"/>
              <a:cs typeface="Arial"/>
            </a:rPr>
            <a:t>2</a:t>
          </a: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-Emissionen</a:t>
          </a:r>
          <a:endParaRPr lang="de-DE" sz="1600" b="1">
            <a:solidFill>
              <a:srgbClr val="99CC00"/>
            </a:solidFill>
            <a:latin typeface="Arial"/>
            <a:cs typeface="Arial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0.04711</cdr:x>
      <cdr:y>0.02664</cdr:y>
    </cdr:from>
    <cdr:to>
      <cdr:x>0.55227</cdr:x>
      <cdr:y>0.08814</cdr:y>
    </cdr:to>
    <cdr:sp macro="" textlink="">
      <cdr:nvSpPr>
        <cdr:cNvPr id="11" name="Textfeld 1"/>
        <cdr:cNvSpPr txBox="1"/>
      </cdr:nvSpPr>
      <cdr:spPr bwMode="auto">
        <a:xfrm xmlns:a="http://schemas.openxmlformats.org/drawingml/2006/main">
          <a:off x="560058" y="136502"/>
          <a:ext cx="6004938" cy="315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defRPr/>
          </a:pP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Spezifische CO</a:t>
          </a:r>
          <a:r>
            <a:rPr lang="en-US" sz="1800" b="1" i="0" u="none" strike="noStrike" baseline="-25000">
              <a:solidFill>
                <a:srgbClr val="99CC00"/>
              </a:solidFill>
              <a:latin typeface="Arial"/>
              <a:cs typeface="Arial"/>
            </a:rPr>
            <a:t>2</a:t>
          </a: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-Emissionen</a:t>
          </a:r>
          <a:endParaRPr lang="de-DE" sz="1600" b="1">
            <a:solidFill>
              <a:srgbClr val="99CC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11</xdr:col>
      <xdr:colOff>209550</xdr:colOff>
      <xdr:row>54</xdr:row>
      <xdr:rowOff>57150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00000000-0008-0000-06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6675" y="19050"/>
          <a:ext cx="8524875" cy="8782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66675</xdr:colOff>
      <xdr:row>0</xdr:row>
      <xdr:rowOff>19050</xdr:rowOff>
    </xdr:from>
    <xdr:to>
      <xdr:col>11</xdr:col>
      <xdr:colOff>209550</xdr:colOff>
      <xdr:row>54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8524875" cy="8782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190500</xdr:colOff>
      <xdr:row>29</xdr:row>
      <xdr:rowOff>66675</xdr:rowOff>
    </xdr:to>
    <xdr:sp macro="" textlink="">
      <xdr:nvSpPr>
        <xdr:cNvPr id="12290" name="AutoShape 2" hidden="1">
          <a:extLst>
            <a:ext uri="{FF2B5EF4-FFF2-40B4-BE49-F238E27FC236}">
              <a16:creationId xmlns:a16="http://schemas.microsoft.com/office/drawing/2014/main" id="{00000000-0008-0000-0600-0000023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4763</xdr:rowOff>
    </xdr:from>
    <xdr:to>
      <xdr:col>11</xdr:col>
      <xdr:colOff>66675</xdr:colOff>
      <xdr:row>53</xdr:row>
      <xdr:rowOff>38100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00000000-0008-0000-06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3"/>
          <a:ext cx="8448675" cy="8634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</xdr:rowOff>
        </xdr:from>
        <xdr:to>
          <xdr:col>11</xdr:col>
          <xdr:colOff>144780</xdr:colOff>
          <xdr:row>53</xdr:row>
          <xdr:rowOff>83820</xdr:rowOff>
        </xdr:to>
        <xdr:sp macro="" textlink="">
          <xdr:nvSpPr>
            <xdr:cNvPr id="3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0.17292</cdr:x>
      <cdr:y>0.00468</cdr:y>
    </cdr:from>
    <cdr:to>
      <cdr:x>0.6427</cdr:x>
      <cdr:y>0.07484</cdr:y>
    </cdr:to>
    <cdr:sp macro="" textlink="">
      <cdr:nvSpPr>
        <cdr:cNvPr id="5" name="Textfeld 1"/>
        <cdr:cNvSpPr txBox="1"/>
      </cdr:nvSpPr>
      <cdr:spPr bwMode="auto">
        <a:xfrm xmlns:a="http://schemas.openxmlformats.org/drawingml/2006/main">
          <a:off x="933450" y="21433"/>
          <a:ext cx="2536031" cy="321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>
            <a:defRPr/>
          </a:pP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CO</a:t>
          </a:r>
          <a:r>
            <a:rPr lang="en-US" sz="1800" b="1" i="0" u="none" strike="noStrike" baseline="-25000">
              <a:solidFill>
                <a:srgbClr val="99CC00"/>
              </a:solidFill>
              <a:latin typeface="Arial"/>
              <a:cs typeface="Arial"/>
            </a:rPr>
            <a:t>2</a:t>
          </a: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-Schulbilanz </a:t>
          </a:r>
          <a:endParaRPr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0.11426</cdr:x>
      <cdr:y>0</cdr:y>
    </cdr:from>
    <cdr:to>
      <cdr:x>0.58404</cdr:x>
      <cdr:y>0.07016</cdr:y>
    </cdr:to>
    <cdr:sp macro="" textlink="">
      <cdr:nvSpPr>
        <cdr:cNvPr id="9" name="Textfeld 1"/>
        <cdr:cNvSpPr txBox="1"/>
      </cdr:nvSpPr>
      <cdr:spPr bwMode="auto">
        <a:xfrm xmlns:a="http://schemas.openxmlformats.org/drawingml/2006/main">
          <a:off x="991703" y="0"/>
          <a:ext cx="4077529" cy="3214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>
            <a:defRPr/>
          </a:pP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CO</a:t>
          </a:r>
          <a:r>
            <a:rPr lang="en-US" sz="1800" b="1" i="0" u="none" strike="noStrike" baseline="-25000">
              <a:solidFill>
                <a:srgbClr val="99CC00"/>
              </a:solidFill>
              <a:latin typeface="Arial"/>
              <a:cs typeface="Arial"/>
            </a:rPr>
            <a:t>2</a:t>
          </a: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-Schulbilanz </a:t>
          </a:r>
          <a:endParaRPr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</xdr:row>
      <xdr:rowOff>85725</xdr:rowOff>
    </xdr:from>
    <xdr:to>
      <xdr:col>8</xdr:col>
      <xdr:colOff>657225</xdr:colOff>
      <xdr:row>40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731309</xdr:colOff>
      <xdr:row>9</xdr:row>
      <xdr:rowOff>95250</xdr:rowOff>
    </xdr:from>
    <xdr:to>
      <xdr:col>20</xdr:col>
      <xdr:colOff>618370</xdr:colOff>
      <xdr:row>40</xdr:row>
      <xdr:rowOff>57150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728382</xdr:colOff>
      <xdr:row>9</xdr:row>
      <xdr:rowOff>89646</xdr:rowOff>
    </xdr:from>
    <xdr:to>
      <xdr:col>33</xdr:col>
      <xdr:colOff>570620</xdr:colOff>
      <xdr:row>40</xdr:row>
      <xdr:rowOff>51546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687916</xdr:colOff>
      <xdr:row>9</xdr:row>
      <xdr:rowOff>95251</xdr:rowOff>
    </xdr:from>
    <xdr:to>
      <xdr:col>48</xdr:col>
      <xdr:colOff>52917</xdr:colOff>
      <xdr:row>40</xdr:row>
      <xdr:rowOff>57151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0.14062</cdr:x>
      <cdr:y>0.01211</cdr:y>
    </cdr:from>
    <cdr:to>
      <cdr:x>0.37235</cdr:x>
      <cdr:y>0.07664</cdr:y>
    </cdr:to>
    <cdr:sp macro="" textlink="">
      <cdr:nvSpPr>
        <cdr:cNvPr id="5" name="Textfeld 1"/>
        <cdr:cNvSpPr txBox="1"/>
      </cdr:nvSpPr>
      <cdr:spPr bwMode="auto">
        <a:xfrm xmlns:a="http://schemas.openxmlformats.org/drawingml/2006/main">
          <a:off x="1146551" y="60325"/>
          <a:ext cx="1889332" cy="321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defRPr/>
          </a:pP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Einspar-Erfolge</a:t>
          </a:r>
          <a:endParaRPr lang="de-DE" sz="1600" b="1">
            <a:solidFill>
              <a:srgbClr val="99CC00"/>
            </a:solidFill>
            <a:latin typeface="Arial"/>
            <a:cs typeface="Arial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0.11518</cdr:x>
      <cdr:y>0.01211</cdr:y>
    </cdr:from>
    <cdr:to>
      <cdr:x>0.34691</cdr:x>
      <cdr:y>0.07664</cdr:y>
    </cdr:to>
    <cdr:sp macro="" textlink="">
      <cdr:nvSpPr>
        <cdr:cNvPr id="7" name="Textfeld 1"/>
        <cdr:cNvSpPr txBox="1"/>
      </cdr:nvSpPr>
      <cdr:spPr bwMode="auto">
        <a:xfrm xmlns:a="http://schemas.openxmlformats.org/drawingml/2006/main">
          <a:off x="1118245" y="59135"/>
          <a:ext cx="2249725" cy="315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defRPr/>
          </a:pP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Einspar-Erfolge</a:t>
          </a:r>
          <a:endParaRPr lang="de-DE" sz="1600" b="1">
            <a:solidFill>
              <a:srgbClr val="99CC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0.11085</cdr:x>
      <cdr:y>0.01211</cdr:y>
    </cdr:from>
    <cdr:to>
      <cdr:x>0.34258</cdr:x>
      <cdr:y>0.07664</cdr:y>
    </cdr:to>
    <cdr:sp macro="" textlink="">
      <cdr:nvSpPr>
        <cdr:cNvPr id="9" name="Textfeld 1"/>
        <cdr:cNvSpPr txBox="1"/>
      </cdr:nvSpPr>
      <cdr:spPr bwMode="auto">
        <a:xfrm xmlns:a="http://schemas.openxmlformats.org/drawingml/2006/main">
          <a:off x="1080637" y="59135"/>
          <a:ext cx="2258960" cy="315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defRPr/>
          </a:pP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Einspar-Erfolge</a:t>
          </a:r>
          <a:endParaRPr lang="de-DE" sz="1600" b="1">
            <a:solidFill>
              <a:srgbClr val="99CC00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0.09418</cdr:x>
      <cdr:y>0.01428</cdr:y>
    </cdr:from>
    <cdr:to>
      <cdr:x>0.32591</cdr:x>
      <cdr:y>0.07881</cdr:y>
    </cdr:to>
    <cdr:sp macro="" textlink="">
      <cdr:nvSpPr>
        <cdr:cNvPr id="11" name="Textfeld 1"/>
        <cdr:cNvSpPr txBox="1"/>
      </cdr:nvSpPr>
      <cdr:spPr bwMode="auto">
        <a:xfrm xmlns:a="http://schemas.openxmlformats.org/drawingml/2006/main">
          <a:off x="1016709" y="69718"/>
          <a:ext cx="2501524" cy="315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defRPr/>
          </a:pPr>
          <a:r>
            <a:rPr lang="en-US" sz="1800" b="1" i="0" u="none" strike="noStrike">
              <a:solidFill>
                <a:srgbClr val="99CC00"/>
              </a:solidFill>
              <a:latin typeface="Arial"/>
              <a:cs typeface="Arial"/>
            </a:rPr>
            <a:t>Einspar-Erfolge</a:t>
          </a:r>
          <a:endParaRPr lang="de-DE" sz="1600" b="1">
            <a:solidFill>
              <a:srgbClr val="99CC00"/>
            </a:solidFill>
            <a:latin typeface="Arial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85723</xdr:rowOff>
    </xdr:from>
    <xdr:to>
      <xdr:col>12</xdr:col>
      <xdr:colOff>47625</xdr:colOff>
      <xdr:row>27</xdr:row>
      <xdr:rowOff>9524</xdr:rowOff>
    </xdr:to>
    <xdr:graphicFrame macro="">
      <xdr:nvGraphicFramePr>
        <xdr:cNvPr id="4" name="Diagramm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1</xdr:row>
      <xdr:rowOff>95250</xdr:rowOff>
    </xdr:from>
    <xdr:to>
      <xdr:col>27</xdr:col>
      <xdr:colOff>38100</xdr:colOff>
      <xdr:row>27</xdr:row>
      <xdr:rowOff>19050</xdr:rowOff>
    </xdr:to>
    <xdr:graphicFrame macro="">
      <xdr:nvGraphicFramePr>
        <xdr:cNvPr id="6" name="Diagram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114301</xdr:colOff>
      <xdr:row>1</xdr:row>
      <xdr:rowOff>85725</xdr:rowOff>
    </xdr:from>
    <xdr:to>
      <xdr:col>45</xdr:col>
      <xdr:colOff>133351</xdr:colOff>
      <xdr:row>27</xdr:row>
      <xdr:rowOff>9525</xdr:rowOff>
    </xdr:to>
    <xdr:graphicFrame macro="">
      <xdr:nvGraphicFramePr>
        <xdr:cNvPr id="8" name="Diagramm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238125</xdr:colOff>
      <xdr:row>1</xdr:row>
      <xdr:rowOff>85725</xdr:rowOff>
    </xdr:from>
    <xdr:to>
      <xdr:col>61</xdr:col>
      <xdr:colOff>276224</xdr:colOff>
      <xdr:row>27</xdr:row>
      <xdr:rowOff>9525</xdr:rowOff>
    </xdr:to>
    <xdr:graphicFrame macro="">
      <xdr:nvGraphicFramePr>
        <xdr:cNvPr id="10" name="Diagramm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airola, Krishan" id="{456EE2ED-E670-A743-CDD7-8DCA46ED5B0E}" userId="" providerId=""/>
  <person displayName="Klimaschule plus" id="{9C929B2E-274A-823E-DEA2-0E8B72D86DBA}" userId="" providerId=""/>
  <person displayName="von Kleist, Björn" id="{3BA6D8D0-0F9B-53C8-9990-05222548B652}" userId="" providerId=""/>
</personList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Larissa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8" personId="{3BA6D8D0-0F9B-53C8-9990-05222548B652}" id="{00CC00C0-00D0-48C3-AF95-006D00A8000D}">
    <text xml:space="preserve">CO2-Wert
</text>
  </threadedComment>
  <threadedComment ref="J28" personId="{3BA6D8D0-0F9B-53C8-9990-05222548B652}" id="{00910017-0033-4015-8CE4-00A70078007C}">
    <text xml:space="preserve">CO2-Wert
</text>
  </threadedComment>
  <threadedComment ref="K28" personId="{3BA6D8D0-0F9B-53C8-9990-05222548B652}" id="{00DA0086-001F-4582-A0C6-009A00C5006D}">
    <text xml:space="preserve">CO2-Wert
</text>
  </threadedComment>
  <threadedComment ref="L28" personId="{3BA6D8D0-0F9B-53C8-9990-05222548B652}" id="{00820051-00DC-4C6E-9860-001E00210068}">
    <text xml:space="preserve">CO2-Wert
</text>
  </threadedComment>
  <threadedComment ref="M28" personId="{3BA6D8D0-0F9B-53C8-9990-05222548B652}" id="{00A80086-00E1-4A1D-A0FF-00A400670026}">
    <text xml:space="preserve">CO2-Wert
</text>
  </threadedComment>
  <threadedComment ref="N28" personId="{3BA6D8D0-0F9B-53C8-9990-05222548B652}" id="{00E4002B-0074-4827-99B2-00E700F1005D}">
    <text xml:space="preserve">CO2-Wert
</text>
  </threadedComment>
  <threadedComment ref="O28" personId="{3BA6D8D0-0F9B-53C8-9990-05222548B652}" id="{00F900FA-009F-46A3-A79E-00C200170064}">
    <text xml:space="preserve">CO2-Wert
</text>
  </threadedComment>
  <threadedComment ref="P28" personId="{3BA6D8D0-0F9B-53C8-9990-05222548B652}" id="{00F4005C-00C9-48F1-8077-002E00190008}">
    <text xml:space="preserve">CO2-Wert
</text>
  </threadedComment>
  <threadedComment ref="Q28" personId="{3BA6D8D0-0F9B-53C8-9990-05222548B652}" id="{003F00F6-0017-41FF-901E-00E200CE00F6}">
    <text xml:space="preserve">CO2-Wert
</text>
  </threadedComment>
  <threadedComment ref="R28" personId="{3BA6D8D0-0F9B-53C8-9990-05222548B652}" id="{0069003D-00B6-43F6-9B37-00BA00870063}">
    <text xml:space="preserve">CO2-Wert
</text>
  </threadedComment>
  <threadedComment ref="S28" personId="{3BA6D8D0-0F9B-53C8-9990-05222548B652}" id="{00C800C5-0088-4A7F-BB3A-00E8003400B4}">
    <text xml:space="preserve">CO2-Wert
</text>
  </threadedComment>
  <threadedComment ref="T28" personId="{3BA6D8D0-0F9B-53C8-9990-05222548B652}" id="{00B700D2-006A-4AB0-9192-002D001700A6}">
    <text xml:space="preserve">CO2-Wert
</text>
  </threadedComment>
  <threadedComment ref="U28" personId="{3BA6D8D0-0F9B-53C8-9990-05222548B652}" id="{005A00C4-000E-48CB-8495-00DE0066002B}">
    <text xml:space="preserve">CO2-Wert
</text>
  </threadedComment>
  <threadedComment ref="V28" personId="{3BA6D8D0-0F9B-53C8-9990-05222548B652}" id="{00C9008F-00A8-46F2-8406-00B100DB0050}">
    <text xml:space="preserve">CO2-Wert
</text>
  </threadedComment>
  <threadedComment ref="W28" personId="{3BA6D8D0-0F9B-53C8-9990-05222548B652}" id="{00BF0035-0069-406C-90D3-0021008800BB}">
    <text xml:space="preserve">CO2-Wert
</text>
  </threadedComment>
  <threadedComment ref="X28" personId="{3BA6D8D0-0F9B-53C8-9990-05222548B652}" id="{00580086-0038-4B95-A5AF-001600BD00DA}">
    <text xml:space="preserve">CO2-Wert
</text>
  </threadedComment>
  <threadedComment ref="Y28" personId="{3BA6D8D0-0F9B-53C8-9990-05222548B652}" id="{006200A0-00E3-4D80-80DE-00520058000B}">
    <text xml:space="preserve">CO2-Wert
</text>
  </threadedComment>
  <threadedComment ref="Z28" personId="{3BA6D8D0-0F9B-53C8-9990-05222548B652}" id="{003C0021-0015-4D7B-BFB7-003B00B9002F}">
    <text xml:space="preserve">CO2-Wert
</text>
  </threadedComment>
  <threadedComment ref="I29" personId="{456EE2ED-E670-A743-CDD7-8DCA46ED5B0E}" id="{00E100AC-009E-417E-A711-000800360079}">
    <text xml:space="preserve">Textfeld
</text>
  </threadedComment>
  <threadedComment ref="J29" personId="{456EE2ED-E670-A743-CDD7-8DCA46ED5B0E}" id="{002D0054-0009-4ED0-8BA3-00BC00D40073}">
    <text xml:space="preserve">Textfeld
</text>
  </threadedComment>
  <threadedComment ref="K29" personId="{456EE2ED-E670-A743-CDD7-8DCA46ED5B0E}" id="{00FC00A1-00C5-44B3-8B62-002B00FE002A}">
    <text xml:space="preserve">Textfeld
</text>
  </threadedComment>
  <threadedComment ref="L29" personId="{456EE2ED-E670-A743-CDD7-8DCA46ED5B0E}" id="{00C10007-00E8-4633-A4E5-00E0001800DE}">
    <text xml:space="preserve">Textfeld
</text>
  </threadedComment>
  <threadedComment ref="M29" personId="{456EE2ED-E670-A743-CDD7-8DCA46ED5B0E}" id="{0086000C-00BB-494F-9DB5-00D500D40024}">
    <text xml:space="preserve">Textfeld
</text>
  </threadedComment>
  <threadedComment ref="N29" personId="{456EE2ED-E670-A743-CDD7-8DCA46ED5B0E}" id="{0093005D-00BD-435D-A2F2-008D0096007B}">
    <text xml:space="preserve">Textfeld
</text>
  </threadedComment>
  <threadedComment ref="O29" personId="{456EE2ED-E670-A743-CDD7-8DCA46ED5B0E}" id="{00430030-0064-4C55-9322-009C00CA00C1}">
    <text xml:space="preserve">Textfeld
</text>
  </threadedComment>
  <threadedComment ref="P29" personId="{456EE2ED-E670-A743-CDD7-8DCA46ED5B0E}" id="{00AB007E-00BC-45EA-8ECA-004D00030047}">
    <text xml:space="preserve">Textfeld
</text>
  </threadedComment>
  <threadedComment ref="Q29" personId="{456EE2ED-E670-A743-CDD7-8DCA46ED5B0E}" id="{00FE002D-0042-4E0B-B596-009300E50052}">
    <text xml:space="preserve">Textfeld
</text>
  </threadedComment>
  <threadedComment ref="R29" personId="{456EE2ED-E670-A743-CDD7-8DCA46ED5B0E}" id="{00C300AE-0025-4817-9D90-00AC002800AC}">
    <text xml:space="preserve">Textfeld
</text>
  </threadedComment>
  <threadedComment ref="S29" personId="{456EE2ED-E670-A743-CDD7-8DCA46ED5B0E}" id="{008200D2-0036-4978-9DA4-00CC00CD00AB}">
    <text xml:space="preserve">Textfeld
</text>
  </threadedComment>
  <threadedComment ref="T29" personId="{456EE2ED-E670-A743-CDD7-8DCA46ED5B0E}" id="{007B00A1-00F3-4E97-94AC-003A007600AA}">
    <text xml:space="preserve">Textfeld
</text>
  </threadedComment>
  <threadedComment ref="U29" personId="{456EE2ED-E670-A743-CDD7-8DCA46ED5B0E}" id="{006400B9-0021-4592-8140-0084004900D8}">
    <text xml:space="preserve">Textfeld
</text>
  </threadedComment>
  <threadedComment ref="V29" personId="{456EE2ED-E670-A743-CDD7-8DCA46ED5B0E}" id="{007F0096-0082-4370-A3D4-007700F10027}">
    <text xml:space="preserve">Textfeld
</text>
  </threadedComment>
  <threadedComment ref="W29" personId="{456EE2ED-E670-A743-CDD7-8DCA46ED5B0E}" id="{00E00069-0065-4290-A85C-006C000E0061}">
    <text xml:space="preserve">Textfeld
</text>
  </threadedComment>
  <threadedComment ref="X29" personId="{456EE2ED-E670-A743-CDD7-8DCA46ED5B0E}" id="{000D0072-00A0-4C84-8758-00DE00EA00EF}">
    <text xml:space="preserve">Textfeld
</text>
  </threadedComment>
  <threadedComment ref="Y29" personId="{456EE2ED-E670-A743-CDD7-8DCA46ED5B0E}" id="{00CC00C2-009A-45B7-A8FF-00D2003F00E4}">
    <text xml:space="preserve">Textfeld
</text>
  </threadedComment>
  <threadedComment ref="Z29" personId="{456EE2ED-E670-A743-CDD7-8DCA46ED5B0E}" id="{0049002E-008C-4DD2-AAEC-0014008D00D6}">
    <text xml:space="preserve">Textfeld
</text>
  </threadedComment>
  <threadedComment ref="I30" personId="{3BA6D8D0-0F9B-53C8-9990-05222548B652}" id="{008E0040-009D-4567-A623-0066005D0040}">
    <text xml:space="preserve">CO2-Wert
</text>
  </threadedComment>
  <threadedComment ref="J30" personId="{3BA6D8D0-0F9B-53C8-9990-05222548B652}" id="{00D00072-0076-4152-97B6-0096008E00EC}">
    <text xml:space="preserve">CO2-Wert
</text>
  </threadedComment>
  <threadedComment ref="K30" personId="{3BA6D8D0-0F9B-53C8-9990-05222548B652}" id="{009E00CB-00C1-41E8-A6E6-00CB005A0013}">
    <text xml:space="preserve">CO2-Wert
</text>
  </threadedComment>
  <threadedComment ref="L30" personId="{3BA6D8D0-0F9B-53C8-9990-05222548B652}" id="{001C0010-00EA-4AEA-8C9D-005100EB0064}">
    <text xml:space="preserve">CO2-Wert
</text>
  </threadedComment>
  <threadedComment ref="M30" personId="{3BA6D8D0-0F9B-53C8-9990-05222548B652}" id="{008F0091-00BA-48C2-8BA7-0005008F00AC}">
    <text xml:space="preserve">CO2-Wert
</text>
  </threadedComment>
  <threadedComment ref="N30" personId="{3BA6D8D0-0F9B-53C8-9990-05222548B652}" id="{00BC001B-00B1-4032-951D-00C100150053}">
    <text xml:space="preserve">CO2-Wert
</text>
  </threadedComment>
  <threadedComment ref="O30" personId="{3BA6D8D0-0F9B-53C8-9990-05222548B652}" id="{00750037-00DD-4CA1-8291-00E600E300E8}">
    <text xml:space="preserve">CO2-Wert
</text>
  </threadedComment>
  <threadedComment ref="P30" personId="{3BA6D8D0-0F9B-53C8-9990-05222548B652}" id="{008C006E-007E-475D-ABA8-002800DA00AD}">
    <text xml:space="preserve">CO2-Wert
</text>
  </threadedComment>
  <threadedComment ref="Q30" personId="{3BA6D8D0-0F9B-53C8-9990-05222548B652}" id="{0044000C-00A3-4DD3-9CF7-008C00A00065}">
    <text xml:space="preserve">CO2-Wert
</text>
  </threadedComment>
  <threadedComment ref="R30" personId="{3BA6D8D0-0F9B-53C8-9990-05222548B652}" id="{00F400CA-0061-4D33-BBA7-001200E900C7}">
    <text xml:space="preserve">CO2-Wert
</text>
  </threadedComment>
  <threadedComment ref="S30" personId="{3BA6D8D0-0F9B-53C8-9990-05222548B652}" id="{00650089-007B-4043-A147-0018006C0065}">
    <text xml:space="preserve">CO2-Wert
</text>
  </threadedComment>
  <threadedComment ref="T30" personId="{3BA6D8D0-0F9B-53C8-9990-05222548B652}" id="{00F500A7-00B2-4C52-8CD2-000800180042}">
    <text xml:space="preserve">CO2-Wert
</text>
  </threadedComment>
  <threadedComment ref="U30" personId="{3BA6D8D0-0F9B-53C8-9990-05222548B652}" id="{006E00C4-001A-4E1C-B953-00DF00990027}">
    <text xml:space="preserve">CO2-Wert
</text>
  </threadedComment>
  <threadedComment ref="V30" personId="{3BA6D8D0-0F9B-53C8-9990-05222548B652}" id="{00DC00F6-00DF-4AAC-8A65-00BF005500A8}">
    <text xml:space="preserve">CO2-Wert
</text>
  </threadedComment>
  <threadedComment ref="W30" personId="{3BA6D8D0-0F9B-53C8-9990-05222548B652}" id="{001A0097-00DC-4642-928E-00F4003D0092}">
    <text xml:space="preserve">CO2-Wert
</text>
  </threadedComment>
  <threadedComment ref="X30" personId="{3BA6D8D0-0F9B-53C8-9990-05222548B652}" id="{000300E5-00DF-4178-9FCC-001700D300E7}">
    <text xml:space="preserve">CO2-Wert
</text>
  </threadedComment>
  <threadedComment ref="Y30" personId="{3BA6D8D0-0F9B-53C8-9990-05222548B652}" id="{005E00F6-004F-4FB1-98D8-00FA003300D4}">
    <text xml:space="preserve">CO2-Wert
</text>
  </threadedComment>
  <threadedComment ref="Z30" personId="{3BA6D8D0-0F9B-53C8-9990-05222548B652}" id="{009F0004-00FA-4C7A-AA97-0047003800EC}">
    <text xml:space="preserve">CO2-Wert
</text>
  </threadedComment>
  <threadedComment ref="I31" personId="{456EE2ED-E670-A743-CDD7-8DCA46ED5B0E}" id="{00670048-00F2-4EDA-830B-00EB00860029}">
    <text xml:space="preserve">Textfeld
</text>
  </threadedComment>
  <threadedComment ref="J31" personId="{456EE2ED-E670-A743-CDD7-8DCA46ED5B0E}" id="{00DF00AE-0044-4127-8D44-008400640057}">
    <text xml:space="preserve">Textfeld
</text>
  </threadedComment>
  <threadedComment ref="K31" personId="{456EE2ED-E670-A743-CDD7-8DCA46ED5B0E}" id="{0088001E-0055-4F03-BC76-004200C90027}">
    <text xml:space="preserve">Textfeld
</text>
  </threadedComment>
  <threadedComment ref="L31" personId="{456EE2ED-E670-A743-CDD7-8DCA46ED5B0E}" id="{004C002B-00F9-4294-BB96-005D00D500FD}">
    <text xml:space="preserve">Textfeld
</text>
  </threadedComment>
  <threadedComment ref="M31" personId="{456EE2ED-E670-A743-CDD7-8DCA46ED5B0E}" id="{005800A7-0028-4B72-98D4-00B3006F00E9}">
    <text xml:space="preserve">Textfeld
</text>
  </threadedComment>
  <threadedComment ref="N31" personId="{456EE2ED-E670-A743-CDD7-8DCA46ED5B0E}" id="{006300AE-006C-4082-BFB9-00C800CC0085}">
    <text xml:space="preserve">Textfeld
</text>
  </threadedComment>
  <threadedComment ref="O31" personId="{456EE2ED-E670-A743-CDD7-8DCA46ED5B0E}" id="{00330000-0076-441B-BD21-006A002A00F8}">
    <text xml:space="preserve">Textfeld
</text>
  </threadedComment>
  <threadedComment ref="P31" personId="{456EE2ED-E670-A743-CDD7-8DCA46ED5B0E}" id="{0013006E-0038-4AFE-A920-00B200DE0012}">
    <text xml:space="preserve">Textfeld
</text>
  </threadedComment>
  <threadedComment ref="Q31" personId="{456EE2ED-E670-A743-CDD7-8DCA46ED5B0E}" id="{009C003E-00CB-4026-BA96-00AB00210093}">
    <text xml:space="preserve">Textfeld
</text>
  </threadedComment>
  <threadedComment ref="R31" personId="{456EE2ED-E670-A743-CDD7-8DCA46ED5B0E}" id="{00F600EA-00ED-4676-B316-009900DC008D}">
    <text xml:space="preserve">Textfeld
</text>
  </threadedComment>
  <threadedComment ref="S31" personId="{456EE2ED-E670-A743-CDD7-8DCA46ED5B0E}" id="{000400A2-00A6-4029-B2E4-000200270006}">
    <text xml:space="preserve">Textfeld
</text>
  </threadedComment>
  <threadedComment ref="T31" personId="{456EE2ED-E670-A743-CDD7-8DCA46ED5B0E}" id="{00E600E9-00E4-4E20-8607-00CA00C300DB}">
    <text xml:space="preserve">Textfeld
</text>
  </threadedComment>
  <threadedComment ref="U31" personId="{456EE2ED-E670-A743-CDD7-8DCA46ED5B0E}" id="{007B00A5-009C-47BC-B373-002B00F300C8}">
    <text xml:space="preserve">Textfeld
</text>
  </threadedComment>
  <threadedComment ref="V31" personId="{456EE2ED-E670-A743-CDD7-8DCA46ED5B0E}" id="{008A0076-00AC-4C94-A9B3-00DB006C00EF}">
    <text xml:space="preserve">Textfeld
</text>
  </threadedComment>
  <threadedComment ref="W31" personId="{456EE2ED-E670-A743-CDD7-8DCA46ED5B0E}" id="{00C700D1-0028-4EC0-A34A-00F5000E00F5}">
    <text xml:space="preserve">Textfeld
</text>
  </threadedComment>
  <threadedComment ref="X31" personId="{456EE2ED-E670-A743-CDD7-8DCA46ED5B0E}" id="{00580049-0047-46CD-9EED-006E00B800CC}">
    <text xml:space="preserve">Textfeld
</text>
  </threadedComment>
  <threadedComment ref="Y31" personId="{456EE2ED-E670-A743-CDD7-8DCA46ED5B0E}" id="{00CE0077-0056-4947-BE64-002F00DC0091}">
    <text xml:space="preserve">Textfeld
</text>
  </threadedComment>
  <threadedComment ref="Z31" personId="{456EE2ED-E670-A743-CDD7-8DCA46ED5B0E}" id="{00560036-0055-48E3-AF02-00FC001C001D}">
    <text xml:space="preserve">Textfeld
</text>
  </threadedComment>
  <threadedComment ref="I32" personId="{3BA6D8D0-0F9B-53C8-9990-05222548B652}" id="{00A400DA-00A5-4CA2-8B5E-005F006100DC}">
    <text xml:space="preserve">CO2-Wert
</text>
  </threadedComment>
  <threadedComment ref="J32" personId="{3BA6D8D0-0F9B-53C8-9990-05222548B652}" id="{00000067-00BB-48EE-B901-005900CF0049}">
    <text xml:space="preserve">CO2-Wert
</text>
  </threadedComment>
  <threadedComment ref="K32" personId="{3BA6D8D0-0F9B-53C8-9990-05222548B652}" id="{00CB00F9-00ED-434F-AED7-00CE00CB0052}">
    <text xml:space="preserve">CO2-Wert
</text>
  </threadedComment>
  <threadedComment ref="L32" personId="{3BA6D8D0-0F9B-53C8-9990-05222548B652}" id="{007F00F9-0082-4788-A567-00BE007A00D4}">
    <text xml:space="preserve">CO2-Wert
</text>
  </threadedComment>
  <threadedComment ref="M32" personId="{3BA6D8D0-0F9B-53C8-9990-05222548B652}" id="{00210029-00A2-4C57-BF43-005200B40040}">
    <text xml:space="preserve">CO2-Wert
</text>
  </threadedComment>
  <threadedComment ref="N32" personId="{3BA6D8D0-0F9B-53C8-9990-05222548B652}" id="{0007008D-008C-43E0-8332-00BF0095001E}">
    <text xml:space="preserve">CO2-Wert
</text>
  </threadedComment>
  <threadedComment ref="O32" personId="{3BA6D8D0-0F9B-53C8-9990-05222548B652}" id="{004100DB-0089-428A-8351-00E1008000E1}">
    <text xml:space="preserve">CO2-Wert
</text>
  </threadedComment>
  <threadedComment ref="P32" personId="{3BA6D8D0-0F9B-53C8-9990-05222548B652}" id="{000C0041-0072-4BE2-ACBB-007C00930032}">
    <text xml:space="preserve">CO2-Wert
</text>
  </threadedComment>
  <threadedComment ref="Q32" personId="{3BA6D8D0-0F9B-53C8-9990-05222548B652}" id="{0009003C-0017-4102-8EEC-001A00C300D2}">
    <text xml:space="preserve">CO2-Wert
</text>
  </threadedComment>
  <threadedComment ref="R32" personId="{3BA6D8D0-0F9B-53C8-9990-05222548B652}" id="{003D009B-006D-4F11-8CEE-00A300B00074}">
    <text xml:space="preserve">CO2-Wert
</text>
  </threadedComment>
  <threadedComment ref="S32" personId="{3BA6D8D0-0F9B-53C8-9990-05222548B652}" id="{00420082-009A-4421-8B58-005F00AD00BA}">
    <text xml:space="preserve">CO2-Wert
</text>
  </threadedComment>
  <threadedComment ref="T32" personId="{3BA6D8D0-0F9B-53C8-9990-05222548B652}" id="{0064000A-0015-494C-90B8-001C004A00E3}">
    <text xml:space="preserve">CO2-Wert
</text>
  </threadedComment>
  <threadedComment ref="U32" personId="{3BA6D8D0-0F9B-53C8-9990-05222548B652}" id="{00AD00B5-00C6-4D9D-A78F-008500E900E6}">
    <text xml:space="preserve">CO2-Wert
</text>
  </threadedComment>
  <threadedComment ref="V32" personId="{3BA6D8D0-0F9B-53C8-9990-05222548B652}" id="{003F0030-00FA-4A8D-A538-001000A000C4}">
    <text xml:space="preserve">CO2-Wert
</text>
  </threadedComment>
  <threadedComment ref="W32" personId="{3BA6D8D0-0F9B-53C8-9990-05222548B652}" id="{0049008D-0056-4648-92EC-0060004B0059}">
    <text xml:space="preserve">CO2-Wert
</text>
  </threadedComment>
  <threadedComment ref="X32" personId="{3BA6D8D0-0F9B-53C8-9990-05222548B652}" id="{008C00CC-002E-4C70-81EF-00C900C0001D}">
    <text xml:space="preserve">CO2-Wert
</text>
  </threadedComment>
  <threadedComment ref="Y32" personId="{3BA6D8D0-0F9B-53C8-9990-05222548B652}" id="{008800D0-008F-4432-8E31-008D005D00B8}">
    <text xml:space="preserve">CO2-Wert
</text>
  </threadedComment>
  <threadedComment ref="Z32" personId="{3BA6D8D0-0F9B-53C8-9990-05222548B652}" id="{00F80091-0070-46D6-A96F-00DC00CB00C5}">
    <text xml:space="preserve">CO2-Wert
</text>
  </threadedComment>
  <threadedComment ref="I33" personId="{456EE2ED-E670-A743-CDD7-8DCA46ED5B0E}" id="{002C0092-00DD-4953-903A-0075001E00C4}">
    <text xml:space="preserve">Textfeld
</text>
  </threadedComment>
  <threadedComment ref="J33" personId="{456EE2ED-E670-A743-CDD7-8DCA46ED5B0E}" id="{0087005F-0045-4E30-BD3D-00A700F70009}">
    <text xml:space="preserve">Textfeld
</text>
  </threadedComment>
  <threadedComment ref="K33" personId="{456EE2ED-E670-A743-CDD7-8DCA46ED5B0E}" id="{00A500A9-0052-49CA-BF70-00C400740018}">
    <text xml:space="preserve">Textfeld
</text>
  </threadedComment>
  <threadedComment ref="L33" personId="{456EE2ED-E670-A743-CDD7-8DCA46ED5B0E}" id="{005B0094-003F-489E-A010-0012005C008B}">
    <text xml:space="preserve">Textfeld
</text>
  </threadedComment>
  <threadedComment ref="M33" personId="{456EE2ED-E670-A743-CDD7-8DCA46ED5B0E}" id="{0045006D-004A-4A58-8033-009D0089007E}">
    <text xml:space="preserve">Textfeld
</text>
  </threadedComment>
  <threadedComment ref="N33" personId="{456EE2ED-E670-A743-CDD7-8DCA46ED5B0E}" id="{00100068-0034-45BD-B4D9-009700BB0077}">
    <text xml:space="preserve">Textfeld
</text>
  </threadedComment>
  <threadedComment ref="O33" personId="{456EE2ED-E670-A743-CDD7-8DCA46ED5B0E}" id="{0079004E-00FB-4035-A106-006E00E70073}">
    <text xml:space="preserve">Textfeld
</text>
  </threadedComment>
  <threadedComment ref="P33" personId="{456EE2ED-E670-A743-CDD7-8DCA46ED5B0E}" id="{00B70082-003B-4E2C-BEED-00350054001B}">
    <text xml:space="preserve">Textfeld
</text>
  </threadedComment>
  <threadedComment ref="Q33" personId="{456EE2ED-E670-A743-CDD7-8DCA46ED5B0E}" id="{003700C4-0036-46AC-A5CC-00CF000C0082}">
    <text xml:space="preserve">Textfeld
</text>
  </threadedComment>
  <threadedComment ref="R33" personId="{456EE2ED-E670-A743-CDD7-8DCA46ED5B0E}" id="{008700CD-004B-40E8-910E-0043004B0034}">
    <text xml:space="preserve">Textfeld
</text>
  </threadedComment>
  <threadedComment ref="S33" personId="{456EE2ED-E670-A743-CDD7-8DCA46ED5B0E}" id="{00C6009D-0002-4F2A-8A7A-0039003C008B}">
    <text xml:space="preserve">Textfeld
</text>
  </threadedComment>
  <threadedComment ref="T33" personId="{456EE2ED-E670-A743-CDD7-8DCA46ED5B0E}" id="{007900CC-0062-4519-9C19-003C00F30000}">
    <text xml:space="preserve">Textfeld
</text>
  </threadedComment>
  <threadedComment ref="U33" personId="{456EE2ED-E670-A743-CDD7-8DCA46ED5B0E}" id="{00B90020-0057-4A1E-8E5B-0077003A00FA}">
    <text xml:space="preserve">Textfeld
</text>
  </threadedComment>
  <threadedComment ref="V33" personId="{456EE2ED-E670-A743-CDD7-8DCA46ED5B0E}" id="{0032003F-0059-47D3-B8EE-008F00B700EE}">
    <text xml:space="preserve">Textfeld
</text>
  </threadedComment>
  <threadedComment ref="W33" personId="{456EE2ED-E670-A743-CDD7-8DCA46ED5B0E}" id="{00B600A6-0097-4E57-9032-0061006C008B}">
    <text xml:space="preserve">Textfeld
</text>
  </threadedComment>
  <threadedComment ref="X33" personId="{456EE2ED-E670-A743-CDD7-8DCA46ED5B0E}" id="{00E400FE-0087-487C-8362-00FF00E30018}">
    <text xml:space="preserve">Textfeld
</text>
  </threadedComment>
  <threadedComment ref="Y33" personId="{456EE2ED-E670-A743-CDD7-8DCA46ED5B0E}" id="{00E50036-00EB-4736-A645-002C00E200D5}">
    <text xml:space="preserve">Textfeld
</text>
  </threadedComment>
  <threadedComment ref="Z33" personId="{456EE2ED-E670-A743-CDD7-8DCA46ED5B0E}" id="{00B00014-0020-4749-B072-00C6008F00FB}">
    <text xml:space="preserve">Textfeld
</text>
  </threadedComment>
  <threadedComment ref="I34" personId="{3BA6D8D0-0F9B-53C8-9990-05222548B652}" id="{001A0044-004D-4DAD-9FDE-00C700C900B1}">
    <text xml:space="preserve">CO2-Wert
</text>
  </threadedComment>
  <threadedComment ref="J34" personId="{3BA6D8D0-0F9B-53C8-9990-05222548B652}" id="{00D8005C-0035-42C0-914A-002100F40098}">
    <text xml:space="preserve">CO2-Wert
</text>
  </threadedComment>
  <threadedComment ref="K34" personId="{3BA6D8D0-0F9B-53C8-9990-05222548B652}" id="{00B8005A-00BA-4160-A947-006E00170006}">
    <text xml:space="preserve">CO2-Wert
</text>
  </threadedComment>
  <threadedComment ref="L34" personId="{3BA6D8D0-0F9B-53C8-9990-05222548B652}" id="{00A10074-00BE-4EF8-B30A-006200C300DB}">
    <text xml:space="preserve">CO2-Wert
</text>
  </threadedComment>
  <threadedComment ref="M34" personId="{3BA6D8D0-0F9B-53C8-9990-05222548B652}" id="{008D00B4-00C1-40DC-A0F5-005B001500DB}">
    <text xml:space="preserve">CO2-Wert
</text>
  </threadedComment>
  <threadedComment ref="N34" personId="{3BA6D8D0-0F9B-53C8-9990-05222548B652}" id="{00160068-00E7-4385-9112-00F200580083}">
    <text xml:space="preserve">CO2-Wert
</text>
  </threadedComment>
  <threadedComment ref="O34" personId="{3BA6D8D0-0F9B-53C8-9990-05222548B652}" id="{00750070-00C3-4204-B5F2-003200E900E4}">
    <text xml:space="preserve">CO2-Wert
</text>
  </threadedComment>
  <threadedComment ref="P34" personId="{3BA6D8D0-0F9B-53C8-9990-05222548B652}" id="{00A70041-00EB-4D1B-955C-0006003D00DA}">
    <text xml:space="preserve">CO2-Wert
</text>
  </threadedComment>
  <threadedComment ref="Q34" personId="{3BA6D8D0-0F9B-53C8-9990-05222548B652}" id="{00B60066-007A-4E13-9798-0069007400BB}">
    <text xml:space="preserve">CO2-Wert
</text>
  </threadedComment>
  <threadedComment ref="R34" personId="{3BA6D8D0-0F9B-53C8-9990-05222548B652}" id="{005F009C-00CE-40DA-BCE3-00620062001D}">
    <text xml:space="preserve">CO2-Wert
</text>
  </threadedComment>
  <threadedComment ref="S34" personId="{3BA6D8D0-0F9B-53C8-9990-05222548B652}" id="{007300BF-00C3-41E3-BD8A-00C6001E00E3}">
    <text xml:space="preserve">CO2-Wert
</text>
  </threadedComment>
  <threadedComment ref="T34" personId="{3BA6D8D0-0F9B-53C8-9990-05222548B652}" id="{0006002C-00FD-4D3C-B467-00E800B7006E}">
    <text xml:space="preserve">CO2-Wert
</text>
  </threadedComment>
  <threadedComment ref="U34" personId="{3BA6D8D0-0F9B-53C8-9990-05222548B652}" id="{00AA0055-0032-4F8F-8D40-00E4000200C5}">
    <text xml:space="preserve">CO2-Wert
</text>
  </threadedComment>
  <threadedComment ref="V34" personId="{3BA6D8D0-0F9B-53C8-9990-05222548B652}" id="{00540011-009F-4A56-8032-0071009000E6}">
    <text xml:space="preserve">CO2-Wert
</text>
  </threadedComment>
  <threadedComment ref="W34" personId="{3BA6D8D0-0F9B-53C8-9990-05222548B652}" id="{0007000C-00F1-4F01-9C0C-002D00AB001F}">
    <text xml:space="preserve">CO2-Wert
</text>
  </threadedComment>
  <threadedComment ref="X34" personId="{3BA6D8D0-0F9B-53C8-9990-05222548B652}" id="{00330046-0041-4ACB-AFAE-00980046009B}">
    <text xml:space="preserve">CO2-Wert
</text>
  </threadedComment>
  <threadedComment ref="Y34" personId="{3BA6D8D0-0F9B-53C8-9990-05222548B652}" id="{007A0027-0040-4D0C-A4AC-008C004B00BD}">
    <text xml:space="preserve">CO2-Wert
</text>
  </threadedComment>
  <threadedComment ref="Z34" personId="{3BA6D8D0-0F9B-53C8-9990-05222548B652}" id="{00DF0095-00C4-4FC0-BF43-00CF009400C8}">
    <text xml:space="preserve">CO2-Wert
</text>
  </threadedComment>
  <threadedComment ref="I35" personId="{456EE2ED-E670-A743-CDD7-8DCA46ED5B0E}" id="{00F800C0-00F9-469F-BB06-000B008E0009}">
    <text xml:space="preserve">Textfeld
</text>
  </threadedComment>
  <threadedComment ref="J35" personId="{456EE2ED-E670-A743-CDD7-8DCA46ED5B0E}" id="{00C400EF-00A8-46D4-8AE7-009500B60039}">
    <text xml:space="preserve">Textfeld
</text>
  </threadedComment>
  <threadedComment ref="K35" personId="{456EE2ED-E670-A743-CDD7-8DCA46ED5B0E}" id="{0072009B-0030-4D9E-8A83-00AE00C3009B}">
    <text xml:space="preserve">Textfeld
</text>
  </threadedComment>
  <threadedComment ref="L35" personId="{456EE2ED-E670-A743-CDD7-8DCA46ED5B0E}" id="{005E0017-000D-43F9-AA86-00D0001F0018}">
    <text xml:space="preserve">Textfeld
</text>
  </threadedComment>
  <threadedComment ref="M35" personId="{456EE2ED-E670-A743-CDD7-8DCA46ED5B0E}" id="{007F00CC-0080-48A8-82E6-00BD00000018}">
    <text xml:space="preserve">Textfeld
</text>
  </threadedComment>
  <threadedComment ref="N35" personId="{456EE2ED-E670-A743-CDD7-8DCA46ED5B0E}" id="{005F0012-001D-4656-9645-001B000900D4}">
    <text xml:space="preserve">Textfeld
</text>
  </threadedComment>
  <threadedComment ref="O35" personId="{456EE2ED-E670-A743-CDD7-8DCA46ED5B0E}" id="{007A0081-00DB-4185-9699-00DF0007000D}">
    <text xml:space="preserve">Textfeld
</text>
  </threadedComment>
  <threadedComment ref="P35" personId="{456EE2ED-E670-A743-CDD7-8DCA46ED5B0E}" id="{00D30087-0009-4D5C-805D-0087002100A4}">
    <text xml:space="preserve">Textfeld
</text>
  </threadedComment>
  <threadedComment ref="Q35" personId="{456EE2ED-E670-A743-CDD7-8DCA46ED5B0E}" id="{00AD00FC-007E-40C7-A0CD-002700AD0042}">
    <text xml:space="preserve">Textfeld
</text>
  </threadedComment>
  <threadedComment ref="R35" personId="{456EE2ED-E670-A743-CDD7-8DCA46ED5B0E}" id="{00300057-001A-4989-9064-00BB0087005B}">
    <text xml:space="preserve">Textfeld
</text>
  </threadedComment>
  <threadedComment ref="S35" personId="{456EE2ED-E670-A743-CDD7-8DCA46ED5B0E}" id="{00E900FE-005D-4F1A-950B-00530005004D}">
    <text xml:space="preserve">Textfeld
</text>
  </threadedComment>
  <threadedComment ref="T35" personId="{456EE2ED-E670-A743-CDD7-8DCA46ED5B0E}" id="{00C40035-0031-483C-BC4C-000A00E8008F}">
    <text xml:space="preserve">Textfeld
</text>
  </threadedComment>
  <threadedComment ref="U35" personId="{456EE2ED-E670-A743-CDD7-8DCA46ED5B0E}" id="{000000EB-00DA-42B3-B4AB-005400A3002B}">
    <text xml:space="preserve">Textfeld
</text>
  </threadedComment>
  <threadedComment ref="V35" personId="{456EE2ED-E670-A743-CDD7-8DCA46ED5B0E}" id="{00AB0065-00FD-4532-92F9-00F5004A00B5}">
    <text xml:space="preserve">Textfeld
</text>
  </threadedComment>
  <threadedComment ref="W35" personId="{456EE2ED-E670-A743-CDD7-8DCA46ED5B0E}" id="{0075004E-007D-4BFE-9634-00E6007C005E}">
    <text xml:space="preserve">Textfeld
</text>
  </threadedComment>
  <threadedComment ref="X35" personId="{456EE2ED-E670-A743-CDD7-8DCA46ED5B0E}" id="{002F0001-009D-42F2-BD4A-006500520079}">
    <text xml:space="preserve">Textfeld
</text>
  </threadedComment>
  <threadedComment ref="Y35" personId="{456EE2ED-E670-A743-CDD7-8DCA46ED5B0E}" id="{00A200C0-0033-406E-9792-001900E30091}">
    <text xml:space="preserve">Textfeld
</text>
  </threadedComment>
  <threadedComment ref="Z35" personId="{456EE2ED-E670-A743-CDD7-8DCA46ED5B0E}" id="{0036000C-0092-4628-8A54-00B300170077}">
    <text xml:space="preserve">Textfeld
</text>
  </threadedComment>
  <threadedComment ref="I36" personId="{3BA6D8D0-0F9B-53C8-9990-05222548B652}" id="{004F00B9-0082-4B0C-BFD8-00B7004B0024}">
    <text xml:space="preserve">CO2-Wert
</text>
  </threadedComment>
  <threadedComment ref="J36" personId="{3BA6D8D0-0F9B-53C8-9990-05222548B652}" id="{006D006C-0031-45C7-A90F-001E007E0066}">
    <text xml:space="preserve">CO2-Wert
</text>
  </threadedComment>
  <threadedComment ref="K36" personId="{3BA6D8D0-0F9B-53C8-9990-05222548B652}" id="{007C0062-001E-4DA1-ADB0-0036009400D0}">
    <text xml:space="preserve">CO2-Wert
</text>
  </threadedComment>
  <threadedComment ref="L36" personId="{3BA6D8D0-0F9B-53C8-9990-05222548B652}" id="{00C80056-0072-4534-9E88-009A000000ED}">
    <text xml:space="preserve">CO2-Wert
</text>
  </threadedComment>
  <threadedComment ref="M36" personId="{3BA6D8D0-0F9B-53C8-9990-05222548B652}" id="{008E00DF-0093-458D-B7E4-005D00FD0055}">
    <text xml:space="preserve">CO2-Wert
</text>
  </threadedComment>
  <threadedComment ref="N36" personId="{3BA6D8D0-0F9B-53C8-9990-05222548B652}" id="{00E00055-000E-474D-B4F5-00120066009E}">
    <text xml:space="preserve">CO2-Wert
</text>
  </threadedComment>
  <threadedComment ref="O36" personId="{3BA6D8D0-0F9B-53C8-9990-05222548B652}" id="{005C00D0-0003-4925-B152-0091004500F5}">
    <text xml:space="preserve">CO2-Wert
</text>
  </threadedComment>
  <threadedComment ref="P36" personId="{3BA6D8D0-0F9B-53C8-9990-05222548B652}" id="{00D100F8-00A3-446E-8ED9-00EA008F00BD}">
    <text xml:space="preserve">CO2-Wert
</text>
  </threadedComment>
  <threadedComment ref="Q36" personId="{3BA6D8D0-0F9B-53C8-9990-05222548B652}" id="{00EC0059-0035-43F3-A5CB-002000CC00A6}">
    <text xml:space="preserve">CO2-Wert
</text>
  </threadedComment>
  <threadedComment ref="R36" personId="{3BA6D8D0-0F9B-53C8-9990-05222548B652}" id="{00E700A0-004B-412A-943B-009800E50085}">
    <text xml:space="preserve">CO2-Wert
</text>
  </threadedComment>
  <threadedComment ref="S36" personId="{3BA6D8D0-0F9B-53C8-9990-05222548B652}" id="{00340071-00DF-46A7-AECB-00CE00AA0077}">
    <text xml:space="preserve">CO2-Wert
</text>
  </threadedComment>
  <threadedComment ref="T36" personId="{3BA6D8D0-0F9B-53C8-9990-05222548B652}" id="{004D0010-00D9-45EB-8F83-00A700EF00B4}">
    <text xml:space="preserve">CO2-Wert
</text>
  </threadedComment>
  <threadedComment ref="U36" personId="{3BA6D8D0-0F9B-53C8-9990-05222548B652}" id="{00280048-00F9-432E-845F-00AA00BF00BB}">
    <text xml:space="preserve">CO2-Wert
</text>
  </threadedComment>
  <threadedComment ref="V36" personId="{3BA6D8D0-0F9B-53C8-9990-05222548B652}" id="{00E60004-006D-43BF-B276-008800D10089}">
    <text xml:space="preserve">CO2-Wert
</text>
  </threadedComment>
  <threadedComment ref="W36" personId="{3BA6D8D0-0F9B-53C8-9990-05222548B652}" id="{00B60051-0060-4BC6-8670-000F001A001A}">
    <text xml:space="preserve">CO2-Wert
</text>
  </threadedComment>
  <threadedComment ref="X36" personId="{3BA6D8D0-0F9B-53C8-9990-05222548B652}" id="{005F0008-0062-4B86-9D58-0098004400FE}">
    <text xml:space="preserve">CO2-Wert
</text>
  </threadedComment>
  <threadedComment ref="Y36" personId="{3BA6D8D0-0F9B-53C8-9990-05222548B652}" id="{000B00B4-0086-4111-B4D1-004000B50006}">
    <text xml:space="preserve">CO2-Wert
</text>
  </threadedComment>
  <threadedComment ref="Z36" personId="{3BA6D8D0-0F9B-53C8-9990-05222548B652}" id="{00F000BD-00C4-46BC-B2FA-00A6000300ED}">
    <text xml:space="preserve">CO2-Wert
</text>
  </threadedComment>
  <threadedComment ref="I37" personId="{456EE2ED-E670-A743-CDD7-8DCA46ED5B0E}" id="{00C30086-003E-44D0-8BEE-0029007B007F}">
    <text xml:space="preserve">Textfeld
</text>
  </threadedComment>
  <threadedComment ref="J37" personId="{456EE2ED-E670-A743-CDD7-8DCA46ED5B0E}" id="{006500D6-0081-4502-91F8-0090001F0077}">
    <text xml:space="preserve">Textfeld
</text>
  </threadedComment>
  <threadedComment ref="K37" personId="{456EE2ED-E670-A743-CDD7-8DCA46ED5B0E}" id="{008E00FF-0027-4EDD-B850-0073005700E2}">
    <text xml:space="preserve">Textfeld
</text>
  </threadedComment>
  <threadedComment ref="L37" personId="{456EE2ED-E670-A743-CDD7-8DCA46ED5B0E}" id="{001900B3-0078-4C57-BB49-006D004C0069}">
    <text xml:space="preserve">Textfeld
</text>
  </threadedComment>
  <threadedComment ref="M37" personId="{456EE2ED-E670-A743-CDD7-8DCA46ED5B0E}" id="{00FB000D-0008-433B-B474-00F200E70044}">
    <text xml:space="preserve">Textfeld
</text>
  </threadedComment>
  <threadedComment ref="N37" personId="{456EE2ED-E670-A743-CDD7-8DCA46ED5B0E}" id="{006600AD-0026-4E60-9578-00E700D000C0}">
    <text xml:space="preserve">Textfeld
</text>
  </threadedComment>
  <threadedComment ref="O37" personId="{456EE2ED-E670-A743-CDD7-8DCA46ED5B0E}" id="{007500F7-00BE-43DA-AAFD-00D60056000E}">
    <text xml:space="preserve">Textfeld
</text>
  </threadedComment>
  <threadedComment ref="P37" personId="{456EE2ED-E670-A743-CDD7-8DCA46ED5B0E}" id="{00020009-00D0-4A70-BDFA-0067007600B0}">
    <text xml:space="preserve">Textfeld
</text>
  </threadedComment>
  <threadedComment ref="Q37" personId="{456EE2ED-E670-A743-CDD7-8DCA46ED5B0E}" id="{009600A8-00FA-4592-B9AA-0025009700BE}">
    <text xml:space="preserve">Textfeld
</text>
  </threadedComment>
  <threadedComment ref="R37" personId="{456EE2ED-E670-A743-CDD7-8DCA46ED5B0E}" id="{006800F0-00A7-4F8D-965C-00E700940058}">
    <text xml:space="preserve">Textfeld
</text>
  </threadedComment>
  <threadedComment ref="S37" personId="{456EE2ED-E670-A743-CDD7-8DCA46ED5B0E}" id="{00470022-0041-4244-86E2-001C00B20067}">
    <text xml:space="preserve">Textfeld
</text>
  </threadedComment>
  <threadedComment ref="T37" personId="{456EE2ED-E670-A743-CDD7-8DCA46ED5B0E}" id="{0098008F-00E3-4C78-AAA4-002C006000BD}">
    <text xml:space="preserve">Textfeld
</text>
  </threadedComment>
  <threadedComment ref="U37" personId="{456EE2ED-E670-A743-CDD7-8DCA46ED5B0E}" id="{003100BE-00D1-4BC0-9BE0-00750005000A}">
    <text xml:space="preserve">Textfeld
</text>
  </threadedComment>
  <threadedComment ref="V37" personId="{456EE2ED-E670-A743-CDD7-8DCA46ED5B0E}" id="{00BC00EC-00B6-409D-99B8-00DE00D6008C}">
    <text xml:space="preserve">Textfeld
</text>
  </threadedComment>
  <threadedComment ref="W37" personId="{456EE2ED-E670-A743-CDD7-8DCA46ED5B0E}" id="{00880062-007B-4DCB-B705-008B0024006D}">
    <text xml:space="preserve">Textfeld
</text>
  </threadedComment>
  <threadedComment ref="X37" personId="{456EE2ED-E670-A743-CDD7-8DCA46ED5B0E}" id="{009B0050-00AC-479C-93BC-000C006800ED}">
    <text xml:space="preserve">Textfeld
</text>
  </threadedComment>
  <threadedComment ref="Y37" personId="{456EE2ED-E670-A743-CDD7-8DCA46ED5B0E}" id="{0028007F-00D8-4DD4-9E55-00800037001A}">
    <text xml:space="preserve">Textfeld
</text>
  </threadedComment>
  <threadedComment ref="Z37" personId="{456EE2ED-E670-A743-CDD7-8DCA46ED5B0E}" id="{00E400FA-00CB-4BB1-AE2D-004B00970071}">
    <text xml:space="preserve">Textfeld
</text>
  </threadedComment>
  <threadedComment ref="I38" personId="{3BA6D8D0-0F9B-53C8-9990-05222548B652}" id="{000700DE-00F9-4F05-ABD3-007B009C00D9}">
    <text xml:space="preserve">CO2-Wert
</text>
  </threadedComment>
  <threadedComment ref="J38" personId="{3BA6D8D0-0F9B-53C8-9990-05222548B652}" id="{00560091-001B-4A36-937E-000000E700E0}">
    <text xml:space="preserve">CO2-Wert
</text>
  </threadedComment>
  <threadedComment ref="K38" personId="{3BA6D8D0-0F9B-53C8-9990-05222548B652}" id="{0031009D-0018-4C53-9F4D-007600F6002D}">
    <text xml:space="preserve">CO2-Wert
</text>
  </threadedComment>
  <threadedComment ref="L38" personId="{3BA6D8D0-0F9B-53C8-9990-05222548B652}" id="{00A20080-001A-47E7-B72D-003A00B600A9}">
    <text xml:space="preserve">CO2-Wert
</text>
  </threadedComment>
  <threadedComment ref="M38" personId="{3BA6D8D0-0F9B-53C8-9990-05222548B652}" id="{00C50070-0050-4AE0-A37D-0039008A00F1}">
    <text xml:space="preserve">CO2-Wert
</text>
  </threadedComment>
  <threadedComment ref="N38" personId="{3BA6D8D0-0F9B-53C8-9990-05222548B652}" id="{004600C8-008B-4928-9AF3-007B00780091}">
    <text xml:space="preserve">CO2-Wert
</text>
  </threadedComment>
  <threadedComment ref="O38" personId="{3BA6D8D0-0F9B-53C8-9990-05222548B652}" id="{00040016-0056-4F7A-9968-00AC003100BC}">
    <text xml:space="preserve">CO2-Wert
</text>
  </threadedComment>
  <threadedComment ref="P38" personId="{3BA6D8D0-0F9B-53C8-9990-05222548B652}" id="{004B0056-00DD-4B53-86B0-006400DD0088}">
    <text xml:space="preserve">CO2-Wert
</text>
  </threadedComment>
  <threadedComment ref="Q38" personId="{3BA6D8D0-0F9B-53C8-9990-05222548B652}" id="{00A900F2-0051-4548-9016-005B0069006A}">
    <text xml:space="preserve">CO2-Wert
</text>
  </threadedComment>
  <threadedComment ref="R38" personId="{3BA6D8D0-0F9B-53C8-9990-05222548B652}" id="{00F40035-0005-4BCD-B3DD-0045005A0050}">
    <text xml:space="preserve">CO2-Wert
</text>
  </threadedComment>
  <threadedComment ref="S38" personId="{3BA6D8D0-0F9B-53C8-9990-05222548B652}" id="{00A90003-002B-4FC3-BB91-00E50050001E}">
    <text xml:space="preserve">CO2-Wert
</text>
  </threadedComment>
  <threadedComment ref="T38" personId="{3BA6D8D0-0F9B-53C8-9990-05222548B652}" id="{003900F4-001B-4D08-92A8-00E5004200F2}">
    <text xml:space="preserve">CO2-Wert
</text>
  </threadedComment>
  <threadedComment ref="U38" personId="{3BA6D8D0-0F9B-53C8-9990-05222548B652}" id="{00AF00D9-00E1-4C6C-893D-00D7006300D8}">
    <text xml:space="preserve">CO2-Wert
</text>
  </threadedComment>
  <threadedComment ref="V38" personId="{3BA6D8D0-0F9B-53C8-9990-05222548B652}" id="{00F700A4-0002-43A4-9E86-006300B0000E}">
    <text xml:space="preserve">CO2-Wert
</text>
  </threadedComment>
  <threadedComment ref="W38" personId="{3BA6D8D0-0F9B-53C8-9990-05222548B652}" id="{005200E4-0008-4658-9FD4-005E006A0058}">
    <text xml:space="preserve">CO2-Wert
</text>
  </threadedComment>
  <threadedComment ref="X38" personId="{3BA6D8D0-0F9B-53C8-9990-05222548B652}" id="{00B400AA-00EE-44D7-A618-004D0069003E}">
    <text xml:space="preserve">CO2-Wert
</text>
  </threadedComment>
  <threadedComment ref="Y38" personId="{3BA6D8D0-0F9B-53C8-9990-05222548B652}" id="{00FA00C7-0098-465A-8ADB-000D0002002A}">
    <text xml:space="preserve">CO2-Wert
</text>
  </threadedComment>
  <threadedComment ref="Z38" personId="{3BA6D8D0-0F9B-53C8-9990-05222548B652}" id="{00E10038-005A-4BBF-A4F0-00B000E800FB}">
    <text xml:space="preserve">CO2-Wert
</text>
  </threadedComment>
  <threadedComment ref="I39" personId="{456EE2ED-E670-A743-CDD7-8DCA46ED5B0E}" id="{008C001A-008B-46A2-AAC8-0008000800B7}">
    <text xml:space="preserve">Textfeld
</text>
  </threadedComment>
  <threadedComment ref="J39" personId="{456EE2ED-E670-A743-CDD7-8DCA46ED5B0E}" id="{0012006B-00D0-45F3-9376-0018009A00EE}">
    <text xml:space="preserve">Textfeld
</text>
  </threadedComment>
  <threadedComment ref="K39" personId="{456EE2ED-E670-A743-CDD7-8DCA46ED5B0E}" id="{0073006E-0022-4618-A99E-007400AD00B6}">
    <text xml:space="preserve">Textfeld
</text>
  </threadedComment>
  <threadedComment ref="L39" personId="{456EE2ED-E670-A743-CDD7-8DCA46ED5B0E}" id="{008F006C-0040-4BFE-A918-00FF008C007D}">
    <text xml:space="preserve">Textfeld
</text>
  </threadedComment>
  <threadedComment ref="M39" personId="{456EE2ED-E670-A743-CDD7-8DCA46ED5B0E}" id="{005C004E-003F-476B-B0A2-005500070053}">
    <text xml:space="preserve">Textfeld
</text>
  </threadedComment>
  <threadedComment ref="N39" personId="{456EE2ED-E670-A743-CDD7-8DCA46ED5B0E}" id="{00B0000B-00F9-4948-BA2F-006000C5001F}">
    <text xml:space="preserve">Textfeld
</text>
  </threadedComment>
  <threadedComment ref="O39" personId="{456EE2ED-E670-A743-CDD7-8DCA46ED5B0E}" id="{00440000-003B-41B2-B555-0001009200DA}">
    <text xml:space="preserve">Textfeld
</text>
  </threadedComment>
  <threadedComment ref="P39" personId="{456EE2ED-E670-A743-CDD7-8DCA46ED5B0E}" id="{00B000EF-00AF-439E-AA3C-00AE006F0020}">
    <text xml:space="preserve">Textfeld
</text>
  </threadedComment>
  <threadedComment ref="Q39" personId="{456EE2ED-E670-A743-CDD7-8DCA46ED5B0E}" id="{00070000-00C8-4613-BA0E-003100E50046}">
    <text xml:space="preserve">Textfeld
</text>
  </threadedComment>
  <threadedComment ref="R39" personId="{456EE2ED-E670-A743-CDD7-8DCA46ED5B0E}" id="{00850010-008E-4F89-A63C-0046009000BA}">
    <text xml:space="preserve">Textfeld
</text>
  </threadedComment>
  <threadedComment ref="S39" personId="{456EE2ED-E670-A743-CDD7-8DCA46ED5B0E}" id="{008300B7-00CE-41EA-9C27-006E002F0092}">
    <text xml:space="preserve">Textfeld
</text>
  </threadedComment>
  <threadedComment ref="T39" personId="{456EE2ED-E670-A743-CDD7-8DCA46ED5B0E}" id="{00340014-0075-4F62-8C68-00600042001A}">
    <text xml:space="preserve">Textfeld
</text>
  </threadedComment>
  <threadedComment ref="U39" personId="{456EE2ED-E670-A743-CDD7-8DCA46ED5B0E}" id="{0040008D-0074-4E06-A617-007A00C500D7}">
    <text xml:space="preserve">Textfeld
</text>
  </threadedComment>
  <threadedComment ref="V39" personId="{456EE2ED-E670-A743-CDD7-8DCA46ED5B0E}" id="{00390060-005E-4460-AF3C-00E10095000A}">
    <text xml:space="preserve">Textfeld
</text>
  </threadedComment>
  <threadedComment ref="W39" personId="{456EE2ED-E670-A743-CDD7-8DCA46ED5B0E}" id="{009200C6-00C4-44B3-829D-00E500A6003A}">
    <text xml:space="preserve">Textfeld
</text>
  </threadedComment>
  <threadedComment ref="X39" personId="{456EE2ED-E670-A743-CDD7-8DCA46ED5B0E}" id="{00D30003-001D-4E7F-9673-004B0015009B}">
    <text xml:space="preserve">Textfeld
</text>
  </threadedComment>
  <threadedComment ref="Y39" personId="{456EE2ED-E670-A743-CDD7-8DCA46ED5B0E}" id="{00D300FB-003C-430C-B71A-00E6002F005D}">
    <text xml:space="preserve">Textfeld
</text>
  </threadedComment>
  <threadedComment ref="Z39" personId="{456EE2ED-E670-A743-CDD7-8DCA46ED5B0E}" id="{001100DE-000D-467A-B3F6-00AC00F800D1}">
    <text xml:space="preserve">Textfeld
</text>
  </threadedComment>
  <threadedComment ref="I40" personId="{3BA6D8D0-0F9B-53C8-9990-05222548B652}" id="{00900066-00C7-4D48-AE06-005500E20058}">
    <text xml:space="preserve">CO2-Wert
</text>
  </threadedComment>
  <threadedComment ref="J40" personId="{3BA6D8D0-0F9B-53C8-9990-05222548B652}" id="{00F00007-0024-4EAB-AD2B-007800D10025}">
    <text xml:space="preserve">CO2-Wert
</text>
  </threadedComment>
  <threadedComment ref="K40" personId="{3BA6D8D0-0F9B-53C8-9990-05222548B652}" id="{000600B4-00BA-482B-B60B-0088005F00BA}">
    <text xml:space="preserve">CO2-Wert
</text>
  </threadedComment>
  <threadedComment ref="L40" personId="{3BA6D8D0-0F9B-53C8-9990-05222548B652}" id="{00D400FA-0090-456F-B7D6-006F0015006D}">
    <text xml:space="preserve">CO2-Wert
</text>
  </threadedComment>
  <threadedComment ref="M40" personId="{3BA6D8D0-0F9B-53C8-9990-05222548B652}" id="{00F800C0-002C-473F-ACF0-006E00F700EE}">
    <text xml:space="preserve">CO2-Wert
</text>
  </threadedComment>
  <threadedComment ref="N40" personId="{3BA6D8D0-0F9B-53C8-9990-05222548B652}" id="{00400099-00FF-4E6B-B676-006E00B10047}">
    <text xml:space="preserve">CO2-Wert
</text>
  </threadedComment>
  <threadedComment ref="O40" personId="{3BA6D8D0-0F9B-53C8-9990-05222548B652}" id="{00480097-00D2-4050-9FC5-000000EB002A}">
    <text xml:space="preserve">CO2-Wert
</text>
  </threadedComment>
  <threadedComment ref="P40" personId="{3BA6D8D0-0F9B-53C8-9990-05222548B652}" id="{001100D5-00D5-4DB2-8974-00AF00B50091}">
    <text xml:space="preserve">CO2-Wert
</text>
  </threadedComment>
  <threadedComment ref="Q40" personId="{3BA6D8D0-0F9B-53C8-9990-05222548B652}" id="{0054000C-0041-40C4-B6DD-00A40060005F}">
    <text xml:space="preserve">CO2-Wert
</text>
  </threadedComment>
  <threadedComment ref="R40" personId="{3BA6D8D0-0F9B-53C8-9990-05222548B652}" id="{005C009D-0064-4851-AC57-0039006200A1}">
    <text xml:space="preserve">CO2-Wert
</text>
  </threadedComment>
  <threadedComment ref="S40" personId="{3BA6D8D0-0F9B-53C8-9990-05222548B652}" id="{001F004F-0069-4C61-B467-002A002300D7}">
    <text xml:space="preserve">CO2-Wert
</text>
  </threadedComment>
  <threadedComment ref="T40" personId="{3BA6D8D0-0F9B-53C8-9990-05222548B652}" id="{00060086-0051-473D-B04D-00DE00B70025}">
    <text xml:space="preserve">CO2-Wert
</text>
  </threadedComment>
  <threadedComment ref="U40" personId="{3BA6D8D0-0F9B-53C8-9990-05222548B652}" id="{00E2005B-00B4-4F39-B41B-001F007F002E}">
    <text xml:space="preserve">CO2-Wert
</text>
  </threadedComment>
  <threadedComment ref="V40" personId="{3BA6D8D0-0F9B-53C8-9990-05222548B652}" id="{009B00D8-0059-4A4B-B65C-00DC00FE00BC}">
    <text xml:space="preserve">CO2-Wert
</text>
  </threadedComment>
  <threadedComment ref="W40" personId="{3BA6D8D0-0F9B-53C8-9990-05222548B652}" id="{00A200B3-00C1-4677-B9E7-0070009B00C3}">
    <text xml:space="preserve">CO2-Wert
</text>
  </threadedComment>
  <threadedComment ref="X40" personId="{3BA6D8D0-0F9B-53C8-9990-05222548B652}" id="{0039006A-0005-446E-B8DB-00F4008C00A8}">
    <text xml:space="preserve">CO2-Wert
</text>
  </threadedComment>
  <threadedComment ref="Y40" personId="{3BA6D8D0-0F9B-53C8-9990-05222548B652}" id="{00090030-008B-4684-8EA3-008A000E00E1}">
    <text xml:space="preserve">CO2-Wert
</text>
  </threadedComment>
  <threadedComment ref="Z40" personId="{3BA6D8D0-0F9B-53C8-9990-05222548B652}" id="{00B4001D-0021-4B55-A289-00CE00B6004B}">
    <text xml:space="preserve">CO2-Wert
</text>
  </threadedComment>
  <threadedComment ref="I41" personId="{456EE2ED-E670-A743-CDD7-8DCA46ED5B0E}" id="{001600B3-0045-4904-A407-0079000D00D5}">
    <text xml:space="preserve">Textfeld
</text>
  </threadedComment>
  <threadedComment ref="J41" personId="{456EE2ED-E670-A743-CDD7-8DCA46ED5B0E}" id="{00090011-00E2-4FB8-9C2E-00F700EE00CA}">
    <text xml:space="preserve">Textfeld
</text>
  </threadedComment>
  <threadedComment ref="K41" personId="{456EE2ED-E670-A743-CDD7-8DCA46ED5B0E}" id="{00B500EF-009E-43D1-AAF4-00D100DE00B6}">
    <text xml:space="preserve">Textfeld
</text>
  </threadedComment>
  <threadedComment ref="L41" personId="{456EE2ED-E670-A743-CDD7-8DCA46ED5B0E}" id="{006400DF-0031-4472-AFC2-005300B2000A}">
    <text xml:space="preserve">Textfeld
</text>
  </threadedComment>
  <threadedComment ref="M41" personId="{456EE2ED-E670-A743-CDD7-8DCA46ED5B0E}" id="{00AF008B-0049-44E2-9C24-002900790088}">
    <text xml:space="preserve">Textfeld
</text>
  </threadedComment>
  <threadedComment ref="N41" personId="{456EE2ED-E670-A743-CDD7-8DCA46ED5B0E}" id="{00CD0050-00E7-4AF9-8E92-004C008B0001}">
    <text xml:space="preserve">Textfeld
</text>
  </threadedComment>
  <threadedComment ref="O41" personId="{456EE2ED-E670-A743-CDD7-8DCA46ED5B0E}" id="{004800BB-00DB-49E9-9312-00BF005100CF}">
    <text xml:space="preserve">Textfeld
</text>
  </threadedComment>
  <threadedComment ref="P41" personId="{456EE2ED-E670-A743-CDD7-8DCA46ED5B0E}" id="{001C0071-0065-46F3-841A-00D500370077}">
    <text xml:space="preserve">Textfeld
</text>
  </threadedComment>
  <threadedComment ref="Q41" personId="{456EE2ED-E670-A743-CDD7-8DCA46ED5B0E}" id="{00B90078-00A6-4B1C-9BDC-00600046005B}">
    <text xml:space="preserve">Textfeld
</text>
  </threadedComment>
  <threadedComment ref="R41" personId="{456EE2ED-E670-A743-CDD7-8DCA46ED5B0E}" id="{00C800E0-0074-48B9-B1E7-000E007C00DA}">
    <text xml:space="preserve">Textfeld
</text>
  </threadedComment>
  <threadedComment ref="S41" personId="{456EE2ED-E670-A743-CDD7-8DCA46ED5B0E}" id="{001900EB-00CA-422E-8E80-003200EE005F}">
    <text xml:space="preserve">Textfeld
</text>
  </threadedComment>
  <threadedComment ref="T41" personId="{456EE2ED-E670-A743-CDD7-8DCA46ED5B0E}" id="{006A0056-001C-4869-88C6-009300FC00EB}">
    <text xml:space="preserve">Textfeld
</text>
  </threadedComment>
  <threadedComment ref="U41" personId="{456EE2ED-E670-A743-CDD7-8DCA46ED5B0E}" id="{00CF0053-009F-4E03-99DC-00D400440009}">
    <text xml:space="preserve">Textfeld
</text>
  </threadedComment>
  <threadedComment ref="V41" personId="{456EE2ED-E670-A743-CDD7-8DCA46ED5B0E}" id="{00F00075-0003-4CCD-98F4-00C300110072}">
    <text xml:space="preserve">Textfeld
</text>
  </threadedComment>
  <threadedComment ref="W41" personId="{456EE2ED-E670-A743-CDD7-8DCA46ED5B0E}" id="{00CB0075-005D-47F7-A087-007700F300FB}">
    <text xml:space="preserve">Textfeld
</text>
  </threadedComment>
  <threadedComment ref="X41" personId="{456EE2ED-E670-A743-CDD7-8DCA46ED5B0E}" id="{003D00D9-00C5-4A3D-A7DD-000E006F006B}">
    <text xml:space="preserve">Textfeld
</text>
  </threadedComment>
  <threadedComment ref="Y41" personId="{456EE2ED-E670-A743-CDD7-8DCA46ED5B0E}" id="{00E80058-005F-41AC-B0EB-00F000AA00ED}">
    <text xml:space="preserve">Textfeld
</text>
  </threadedComment>
  <threadedComment ref="Z41" personId="{456EE2ED-E670-A743-CDD7-8DCA46ED5B0E}" id="{00AA00EE-0080-4084-8496-00070050009C}">
    <text xml:space="preserve">Textfeld
</text>
  </threadedComment>
  <threadedComment ref="I42" personId="{3BA6D8D0-0F9B-53C8-9990-05222548B652}" id="{00A90018-009A-49A4-A805-003B00F100F6}">
    <text xml:space="preserve">CO2-Wert
</text>
  </threadedComment>
  <threadedComment ref="J42" personId="{3BA6D8D0-0F9B-53C8-9990-05222548B652}" id="{00F10059-0036-44AD-80AD-00350088001E}">
    <text xml:space="preserve">CO2-Wert
</text>
  </threadedComment>
  <threadedComment ref="K42" personId="{3BA6D8D0-0F9B-53C8-9990-05222548B652}" id="{00AA0020-0005-4200-8299-00B000CE00E6}">
    <text xml:space="preserve">CO2-Wert
</text>
  </threadedComment>
  <threadedComment ref="L42" personId="{3BA6D8D0-0F9B-53C8-9990-05222548B652}" id="{00EE0077-00DB-4B9B-A835-007400E90007}">
    <text xml:space="preserve">CO2-Wert
</text>
  </threadedComment>
  <threadedComment ref="M42" personId="{3BA6D8D0-0F9B-53C8-9990-05222548B652}" id="{00790087-0062-42C2-8845-002900F200F1}">
    <text xml:space="preserve">CO2-Wert
</text>
  </threadedComment>
  <threadedComment ref="N42" personId="{3BA6D8D0-0F9B-53C8-9990-05222548B652}" id="{00A900C5-006E-4C6C-8725-00DF00F700B6}">
    <text xml:space="preserve">CO2-Wert
</text>
  </threadedComment>
  <threadedComment ref="O42" personId="{3BA6D8D0-0F9B-53C8-9990-05222548B652}" id="{00650008-001A-4A42-AC42-00740054003D}">
    <text xml:space="preserve">CO2-Wert
</text>
  </threadedComment>
  <threadedComment ref="P42" personId="{3BA6D8D0-0F9B-53C8-9990-05222548B652}" id="{00320029-007F-4A80-A9EE-001200CC0065}">
    <text xml:space="preserve">CO2-Wert
</text>
  </threadedComment>
  <threadedComment ref="Q42" personId="{3BA6D8D0-0F9B-53C8-9990-05222548B652}" id="{002D0066-002A-4E82-9BF0-00C800340042}">
    <text xml:space="preserve">CO2-Wert
</text>
  </threadedComment>
  <threadedComment ref="R42" personId="{3BA6D8D0-0F9B-53C8-9990-05222548B652}" id="{009E006D-00B3-4025-9481-0066003B00AA}">
    <text xml:space="preserve">CO2-Wert
</text>
  </threadedComment>
  <threadedComment ref="S42" personId="{3BA6D8D0-0F9B-53C8-9990-05222548B652}" id="{00DF009B-0018-465D-9C3A-005000FF0079}">
    <text xml:space="preserve">CO2-Wert
</text>
  </threadedComment>
  <threadedComment ref="T42" personId="{3BA6D8D0-0F9B-53C8-9990-05222548B652}" id="{007C00BD-0057-445F-90B4-00760052000F}">
    <text xml:space="preserve">CO2-Wert
</text>
  </threadedComment>
  <threadedComment ref="U42" personId="{3BA6D8D0-0F9B-53C8-9990-05222548B652}" id="{006D003B-00D3-4AAF-AFFA-008300D10000}">
    <text xml:space="preserve">CO2-Wert
</text>
  </threadedComment>
  <threadedComment ref="V42" personId="{3BA6D8D0-0F9B-53C8-9990-05222548B652}" id="{002D00C8-005E-42F5-BDF3-00B1008E004D}">
    <text xml:space="preserve">CO2-Wert
</text>
  </threadedComment>
  <threadedComment ref="W42" personId="{3BA6D8D0-0F9B-53C8-9990-05222548B652}" id="{0081005A-00CF-459D-82BC-005500BF000A}">
    <text xml:space="preserve">CO2-Wert
</text>
  </threadedComment>
  <threadedComment ref="X42" personId="{3BA6D8D0-0F9B-53C8-9990-05222548B652}" id="{00920051-00DF-48F4-8C5E-00F10070005F}">
    <text xml:space="preserve">CO2-Wert
</text>
  </threadedComment>
  <threadedComment ref="Y42" personId="{3BA6D8D0-0F9B-53C8-9990-05222548B652}" id="{00AE000F-0070-498E-8266-007700D20084}">
    <text xml:space="preserve">CO2-Wert
</text>
  </threadedComment>
  <threadedComment ref="Z42" personId="{3BA6D8D0-0F9B-53C8-9990-05222548B652}" id="{00FD00E9-000B-40E5-9D19-0047004C0059}">
    <text xml:space="preserve">CO2-Wert
</text>
  </threadedComment>
  <threadedComment ref="I43" personId="{456EE2ED-E670-A743-CDD7-8DCA46ED5B0E}" id="{00D00095-00A2-4FDF-9964-003B00900014}">
    <text xml:space="preserve">Textfeld
</text>
  </threadedComment>
  <threadedComment ref="J43" personId="{456EE2ED-E670-A743-CDD7-8DCA46ED5B0E}" id="{00840032-00FC-49D8-820F-00C200020076}">
    <text xml:space="preserve">Textfeld
</text>
  </threadedComment>
  <threadedComment ref="K43" personId="{456EE2ED-E670-A743-CDD7-8DCA46ED5B0E}" id="{008C0068-00FA-4ECD-A655-00A000FE004A}">
    <text xml:space="preserve">Textfeld
</text>
  </threadedComment>
  <threadedComment ref="L43" personId="{456EE2ED-E670-A743-CDD7-8DCA46ED5B0E}" id="{00000077-00E1-4E0B-8370-00E800E900BF}">
    <text xml:space="preserve">Textfeld
</text>
  </threadedComment>
  <threadedComment ref="M43" personId="{456EE2ED-E670-A743-CDD7-8DCA46ED5B0E}" id="{008900FB-0030-44B8-B563-00C00064009A}">
    <text xml:space="preserve">Textfeld
</text>
  </threadedComment>
  <threadedComment ref="N43" personId="{456EE2ED-E670-A743-CDD7-8DCA46ED5B0E}" id="{00D3001F-00FE-4FD6-BD7A-0080008D00D1}">
    <text xml:space="preserve">Textfeld
</text>
  </threadedComment>
  <threadedComment ref="O43" personId="{456EE2ED-E670-A743-CDD7-8DCA46ED5B0E}" id="{00330096-0048-4BFF-AEEC-00170055005F}">
    <text xml:space="preserve">Textfeld
</text>
  </threadedComment>
  <threadedComment ref="P43" personId="{456EE2ED-E670-A743-CDD7-8DCA46ED5B0E}" id="{007B00F7-0065-442B-BC7F-00A5008E0031}">
    <text xml:space="preserve">Textfeld
</text>
  </threadedComment>
  <threadedComment ref="Q43" personId="{456EE2ED-E670-A743-CDD7-8DCA46ED5B0E}" id="{00FD00FF-00EC-4216-9D54-002100D500F0}">
    <text xml:space="preserve">Textfeld
</text>
  </threadedComment>
  <threadedComment ref="R43" personId="{456EE2ED-E670-A743-CDD7-8DCA46ED5B0E}" id="{00EE002C-0057-410E-81B3-00BB002C000A}">
    <text xml:space="preserve">Textfeld
</text>
  </threadedComment>
  <threadedComment ref="S43" personId="{456EE2ED-E670-A743-CDD7-8DCA46ED5B0E}" id="{007C0003-00EA-4756-A4E9-00F4004C00C6}">
    <text xml:space="preserve">Textfeld
</text>
  </threadedComment>
  <threadedComment ref="T43" personId="{456EE2ED-E670-A743-CDD7-8DCA46ED5B0E}" id="{00540082-00CD-4F65-A11C-0086004D00DF}">
    <text xml:space="preserve">Textfeld
</text>
  </threadedComment>
  <threadedComment ref="U43" personId="{456EE2ED-E670-A743-CDD7-8DCA46ED5B0E}" id="{00A6009C-00FD-4E22-BFCE-004500D90043}">
    <text xml:space="preserve">Textfeld
</text>
  </threadedComment>
  <threadedComment ref="V43" personId="{456EE2ED-E670-A743-CDD7-8DCA46ED5B0E}" id="{00530006-00A9-467C-AD36-004400710089}">
    <text xml:space="preserve">Textfeld
</text>
  </threadedComment>
  <threadedComment ref="W43" personId="{456EE2ED-E670-A743-CDD7-8DCA46ED5B0E}" id="{001600E9-0063-47E4-B5EF-0097000300E5}">
    <text xml:space="preserve">Textfeld
</text>
  </threadedComment>
  <threadedComment ref="X43" personId="{456EE2ED-E670-A743-CDD7-8DCA46ED5B0E}" id="{00CE004A-00A3-46B4-9BF1-0096000200F9}">
    <text xml:space="preserve">Textfeld
</text>
  </threadedComment>
  <threadedComment ref="Y43" personId="{456EE2ED-E670-A743-CDD7-8DCA46ED5B0E}" id="{002A0050-00DD-4F10-8AED-00DB00430034}">
    <text xml:space="preserve">Textfeld
</text>
  </threadedComment>
  <threadedComment ref="Z43" personId="{456EE2ED-E670-A743-CDD7-8DCA46ED5B0E}" id="{00640062-00C7-471A-B8F2-0090003B0048}">
    <text xml:space="preserve">Textfeld
</text>
  </threadedComment>
  <threadedComment ref="I44" personId="{3BA6D8D0-0F9B-53C8-9990-05222548B652}" id="{00BA0037-00DF-4F5F-8035-00970088004B}">
    <text xml:space="preserve">CO2-Wert
</text>
  </threadedComment>
  <threadedComment ref="J44" personId="{3BA6D8D0-0F9B-53C8-9990-05222548B652}" id="{00A10085-00C0-43E0-9669-007F00F400C2}">
    <text xml:space="preserve">CO2-Wert
</text>
  </threadedComment>
  <threadedComment ref="K44" personId="{3BA6D8D0-0F9B-53C8-9990-05222548B652}" id="{008300A6-006F-40B3-90E6-004F00C60053}">
    <text xml:space="preserve">CO2-Wert
</text>
  </threadedComment>
  <threadedComment ref="L44" personId="{3BA6D8D0-0F9B-53C8-9990-05222548B652}" id="{00010082-009D-4B48-869D-005900CF0099}">
    <text xml:space="preserve">CO2-Wert
</text>
  </threadedComment>
  <threadedComment ref="M44" personId="{3BA6D8D0-0F9B-53C8-9990-05222548B652}" id="{009E000F-0012-41D7-8731-008700DA00CF}">
    <text xml:space="preserve">CO2-Wert
</text>
  </threadedComment>
  <threadedComment ref="N44" personId="{3BA6D8D0-0F9B-53C8-9990-05222548B652}" id="{00FC000F-008B-443F-A4BF-005C00FA00C7}">
    <text xml:space="preserve">CO2-Wert
</text>
  </threadedComment>
  <threadedComment ref="O44" personId="{3BA6D8D0-0F9B-53C8-9990-05222548B652}" id="{003A0028-000C-43A1-85B0-0035008B002A}">
    <text xml:space="preserve">CO2-Wert
</text>
  </threadedComment>
  <threadedComment ref="P44" personId="{3BA6D8D0-0F9B-53C8-9990-05222548B652}" id="{00E5002E-0044-4F62-9BD5-006F00CB0042}">
    <text xml:space="preserve">CO2-Wert
</text>
  </threadedComment>
  <threadedComment ref="Q44" personId="{3BA6D8D0-0F9B-53C8-9990-05222548B652}" id="{00700047-00A1-4269-8B39-004500790082}">
    <text xml:space="preserve">CO2-Wert
</text>
  </threadedComment>
  <threadedComment ref="R44" personId="{3BA6D8D0-0F9B-53C8-9990-05222548B652}" id="{00E00051-00EC-4F96-953C-00460026001B}">
    <text xml:space="preserve">CO2-Wert
</text>
  </threadedComment>
  <threadedComment ref="S44" personId="{3BA6D8D0-0F9B-53C8-9990-05222548B652}" id="{009A0022-00C4-4D5B-A8D0-002700410007}">
    <text xml:space="preserve">CO2-Wert
</text>
  </threadedComment>
  <threadedComment ref="T44" personId="{3BA6D8D0-0F9B-53C8-9990-05222548B652}" id="{00AA004C-0021-4578-BC6F-00DC0087004C}">
    <text xml:space="preserve">CO2-Wert
</text>
  </threadedComment>
  <threadedComment ref="U44" personId="{3BA6D8D0-0F9B-53C8-9990-05222548B652}" id="{001B0018-0070-4136-86A2-0075001B000D}">
    <text xml:space="preserve">CO2-Wert
</text>
  </threadedComment>
  <threadedComment ref="V44" personId="{3BA6D8D0-0F9B-53C8-9990-05222548B652}" id="{00CE00F3-00D1-48A7-9EB2-008500760022}">
    <text xml:space="preserve">CO2-Wert
</text>
  </threadedComment>
  <threadedComment ref="W44" personId="{3BA6D8D0-0F9B-53C8-9990-05222548B652}" id="{00400049-00D7-4DA3-A5A2-00EF00B9006C}">
    <text xml:space="preserve">CO2-Wert
</text>
  </threadedComment>
  <threadedComment ref="X44" personId="{3BA6D8D0-0F9B-53C8-9990-05222548B652}" id="{00D7005D-0042-4B9A-8E7A-00F400CA0072}">
    <text xml:space="preserve">CO2-Wert
</text>
  </threadedComment>
  <threadedComment ref="Y44" personId="{3BA6D8D0-0F9B-53C8-9990-05222548B652}" id="{006100DA-00EB-4911-89E2-003C003F003D}">
    <text xml:space="preserve">CO2-Wert
</text>
  </threadedComment>
  <threadedComment ref="Z44" personId="{3BA6D8D0-0F9B-53C8-9990-05222548B652}" id="{00F9002F-0065-44D5-BD32-008D007C0049}">
    <text xml:space="preserve">CO2-Wert
</text>
  </threadedComment>
  <threadedComment ref="I45" personId="{456EE2ED-E670-A743-CDD7-8DCA46ED5B0E}" id="{00F50033-00B2-4BE6-B81B-001500D300DA}">
    <text xml:space="preserve">Textfeld
</text>
  </threadedComment>
  <threadedComment ref="J45" personId="{456EE2ED-E670-A743-CDD7-8DCA46ED5B0E}" id="{00F000FA-00B8-4A65-ADBA-0010002200C3}">
    <text xml:space="preserve">Textfeld
</text>
  </threadedComment>
  <threadedComment ref="K45" personId="{456EE2ED-E670-A743-CDD7-8DCA46ED5B0E}" id="{005100C0-0073-4F94-AF93-009A00B200A4}">
    <text xml:space="preserve">Textfeld
</text>
  </threadedComment>
  <threadedComment ref="L45" personId="{456EE2ED-E670-A743-CDD7-8DCA46ED5B0E}" id="{007F001C-00B0-4109-9ECF-0052000B008A}">
    <text xml:space="preserve">Textfeld
</text>
  </threadedComment>
  <threadedComment ref="M45" personId="{456EE2ED-E670-A743-CDD7-8DCA46ED5B0E}" id="{009A0074-0018-4921-8502-003F00FE0060}">
    <text xml:space="preserve">Textfeld
</text>
  </threadedComment>
  <threadedComment ref="N45" personId="{456EE2ED-E670-A743-CDD7-8DCA46ED5B0E}" id="{00B3009B-00CF-4593-BAA1-00AA00F300D2}">
    <text xml:space="preserve">Textfeld
</text>
  </threadedComment>
  <threadedComment ref="O45" personId="{456EE2ED-E670-A743-CDD7-8DCA46ED5B0E}" id="{00340029-00B3-4E2F-941E-00DD00940020}">
    <text xml:space="preserve">Textfeld
</text>
  </threadedComment>
  <threadedComment ref="P45" personId="{456EE2ED-E670-A743-CDD7-8DCA46ED5B0E}" id="{003F00EC-000B-471F-A480-00FA00C70004}">
    <text xml:space="preserve">Textfeld
</text>
  </threadedComment>
  <threadedComment ref="Q45" personId="{456EE2ED-E670-A743-CDD7-8DCA46ED5B0E}" id="{00EA0011-0058-40FE-80BB-00F000690087}">
    <text xml:space="preserve">Textfeld
</text>
  </threadedComment>
  <threadedComment ref="R45" personId="{456EE2ED-E670-A743-CDD7-8DCA46ED5B0E}" id="{00B10009-00E8-4300-A8DC-009A00C800EC}">
    <text xml:space="preserve">Textfeld
</text>
  </threadedComment>
  <threadedComment ref="S45" personId="{456EE2ED-E670-A743-CDD7-8DCA46ED5B0E}" id="{001F0037-0038-47EF-9C10-000F002800F3}">
    <text xml:space="preserve">Textfeld
</text>
  </threadedComment>
  <threadedComment ref="T45" personId="{456EE2ED-E670-A743-CDD7-8DCA46ED5B0E}" id="{009300D7-003C-4386-908D-0000004F0063}">
    <text xml:space="preserve">Textfeld
</text>
  </threadedComment>
  <threadedComment ref="U45" personId="{456EE2ED-E670-A743-CDD7-8DCA46ED5B0E}" id="{00D90001-008A-4480-9F94-007E00D5008C}">
    <text xml:space="preserve">Textfeld
</text>
  </threadedComment>
  <threadedComment ref="V45" personId="{456EE2ED-E670-A743-CDD7-8DCA46ED5B0E}" id="{00E20036-00EC-46F6-BF31-008700620099}">
    <text xml:space="preserve">Textfeld
</text>
  </threadedComment>
  <threadedComment ref="W45" personId="{456EE2ED-E670-A743-CDD7-8DCA46ED5B0E}" id="{00010013-0040-4F16-B90B-0085003900E3}">
    <text xml:space="preserve">Textfeld
</text>
  </threadedComment>
  <threadedComment ref="X45" personId="{456EE2ED-E670-A743-CDD7-8DCA46ED5B0E}" id="{006200E2-00C1-4929-9899-003A000D006C}">
    <text xml:space="preserve">Textfeld
</text>
  </threadedComment>
  <threadedComment ref="Y45" personId="{456EE2ED-E670-A743-CDD7-8DCA46ED5B0E}" id="{00840007-005F-4C54-A60A-007300F00062}">
    <text xml:space="preserve">Textfeld
</text>
  </threadedComment>
  <threadedComment ref="Z45" personId="{456EE2ED-E670-A743-CDD7-8DCA46ED5B0E}" id="{006A0066-009F-4AD7-933E-00D4001600E0}">
    <text xml:space="preserve">Textfeld
</text>
  </threadedComment>
  <threadedComment ref="I46" personId="{3BA6D8D0-0F9B-53C8-9990-05222548B652}" id="{00D60063-00DD-42DB-A12E-002D00E40009}">
    <text xml:space="preserve">CO2-Wert
</text>
  </threadedComment>
  <threadedComment ref="J46" personId="{3BA6D8D0-0F9B-53C8-9990-05222548B652}" id="{007A00A5-00CF-48BE-A00A-00C700D60039}">
    <text xml:space="preserve">CO2-Wert
</text>
  </threadedComment>
  <threadedComment ref="K46" personId="{3BA6D8D0-0F9B-53C8-9990-05222548B652}" id="{0055008D-005A-4C77-B54A-00EB003E007C}">
    <text xml:space="preserve">CO2-Wert
</text>
  </threadedComment>
  <threadedComment ref="L46" personId="{3BA6D8D0-0F9B-53C8-9990-05222548B652}" id="{006D0082-00D2-4C93-938A-00D100CB0068}">
    <text xml:space="preserve">CO2-Wert
</text>
  </threadedComment>
  <threadedComment ref="M46" personId="{3BA6D8D0-0F9B-53C8-9990-05222548B652}" id="{00B40027-001D-4CD8-8BF0-001800820062}">
    <text xml:space="preserve">CO2-Wert
</text>
  </threadedComment>
  <threadedComment ref="N46" personId="{3BA6D8D0-0F9B-53C8-9990-05222548B652}" id="{00A600D7-0054-4F53-9D5A-0053003F004A}">
    <text xml:space="preserve">CO2-Wert
</text>
  </threadedComment>
  <threadedComment ref="O46" personId="{3BA6D8D0-0F9B-53C8-9990-05222548B652}" id="{00900087-001B-4AE5-A889-009700C30044}">
    <text xml:space="preserve">CO2-Wert
</text>
  </threadedComment>
  <threadedComment ref="P46" personId="{3BA6D8D0-0F9B-53C8-9990-05222548B652}" id="{00F60064-0094-4CA6-BAE0-0038000D00BB}">
    <text xml:space="preserve">CO2-Wert
</text>
  </threadedComment>
  <threadedComment ref="Q46" personId="{3BA6D8D0-0F9B-53C8-9990-05222548B652}" id="{00FE00D3-00D9-4691-B438-006300E80052}">
    <text xml:space="preserve">CO2-Wert
</text>
  </threadedComment>
  <threadedComment ref="R46" personId="{3BA6D8D0-0F9B-53C8-9990-05222548B652}" id="{002D0008-00E8-4C3E-B429-004F001D00AA}">
    <text xml:space="preserve">CO2-Wert
</text>
  </threadedComment>
  <threadedComment ref="S46" personId="{3BA6D8D0-0F9B-53C8-9990-05222548B652}" id="{00F30066-00AB-44A8-8198-004400BD00FF}">
    <text xml:space="preserve">CO2-Wert
</text>
  </threadedComment>
  <threadedComment ref="T46" personId="{3BA6D8D0-0F9B-53C8-9990-05222548B652}" id="{00420025-001F-4354-B1B2-00B5005400B7}">
    <text xml:space="preserve">CO2-Wert
</text>
  </threadedComment>
  <threadedComment ref="U46" personId="{3BA6D8D0-0F9B-53C8-9990-05222548B652}" id="{00E100E2-0012-445C-8307-000A005F00C6}">
    <text xml:space="preserve">CO2-Wert
</text>
  </threadedComment>
  <threadedComment ref="V46" personId="{3BA6D8D0-0F9B-53C8-9990-05222548B652}" id="{006C00F6-0031-456C-A546-00F700990071}">
    <text xml:space="preserve">CO2-Wert
</text>
  </threadedComment>
  <threadedComment ref="W46" personId="{3BA6D8D0-0F9B-53C8-9990-05222548B652}" id="{00AF00D8-000E-47F0-BC0A-001F006A00FC}">
    <text xml:space="preserve">CO2-Wert
</text>
  </threadedComment>
  <threadedComment ref="X46" personId="{3BA6D8D0-0F9B-53C8-9990-05222548B652}" id="{008B0005-0055-473A-84CE-00CF00E900C2}">
    <text xml:space="preserve">CO2-Wert
</text>
  </threadedComment>
  <threadedComment ref="Y46" personId="{3BA6D8D0-0F9B-53C8-9990-05222548B652}" id="{00C50006-0047-43D4-8CA5-006800DB00FA}">
    <text xml:space="preserve">CO2-Wert
</text>
  </threadedComment>
  <threadedComment ref="Z46" personId="{3BA6D8D0-0F9B-53C8-9990-05222548B652}" id="{0081002F-00C7-4760-BE6D-007A0021000C}">
    <text xml:space="preserve">CO2-Wert
</text>
  </threadedComment>
  <threadedComment ref="I47" personId="{456EE2ED-E670-A743-CDD7-8DCA46ED5B0E}" id="{00960065-00A3-4244-AEA1-00A100BA000C}">
    <text xml:space="preserve">Textfeld
</text>
  </threadedComment>
  <threadedComment ref="J47" personId="{456EE2ED-E670-A743-CDD7-8DCA46ED5B0E}" id="{00CD0079-0026-45D0-9BE2-001600A800BF}">
    <text xml:space="preserve">Textfeld
</text>
  </threadedComment>
  <threadedComment ref="K47" personId="{456EE2ED-E670-A743-CDD7-8DCA46ED5B0E}" id="{00CF0007-0058-4977-B9C4-009600A1000D}">
    <text xml:space="preserve">Textfeld
</text>
  </threadedComment>
  <threadedComment ref="L47" personId="{456EE2ED-E670-A743-CDD7-8DCA46ED5B0E}" id="{00FD0088-004C-4902-BB23-00F800F9008A}">
    <text xml:space="preserve">Textfeld
</text>
  </threadedComment>
  <threadedComment ref="M47" personId="{456EE2ED-E670-A743-CDD7-8DCA46ED5B0E}" id="{00B30093-002B-4A40-9DC8-001A00D500A9}">
    <text xml:space="preserve">Textfeld
</text>
  </threadedComment>
  <threadedComment ref="N47" personId="{456EE2ED-E670-A743-CDD7-8DCA46ED5B0E}" id="{001C006F-00CF-4189-A85E-0002007900B5}">
    <text xml:space="preserve">Textfeld
</text>
  </threadedComment>
  <threadedComment ref="O47" personId="{456EE2ED-E670-A743-CDD7-8DCA46ED5B0E}" id="{005200D9-008D-4912-8758-0032005E00BD}">
    <text xml:space="preserve">Textfeld
</text>
  </threadedComment>
  <threadedComment ref="P47" personId="{456EE2ED-E670-A743-CDD7-8DCA46ED5B0E}" id="{00520031-0090-4CB7-BF63-003300FA0040}">
    <text xml:space="preserve">Textfeld
</text>
  </threadedComment>
  <threadedComment ref="Q47" personId="{456EE2ED-E670-A743-CDD7-8DCA46ED5B0E}" id="{005D0088-00DA-4708-9912-00EF002D00D4}">
    <text xml:space="preserve">Textfeld
</text>
  </threadedComment>
  <threadedComment ref="R47" personId="{456EE2ED-E670-A743-CDD7-8DCA46ED5B0E}" id="{008B006A-00D8-4D12-9D4D-00AC00680060}">
    <text xml:space="preserve">Textfeld
</text>
  </threadedComment>
  <threadedComment ref="S47" personId="{456EE2ED-E670-A743-CDD7-8DCA46ED5B0E}" id="{007100D1-00B3-49D6-BCE6-00CF00430029}">
    <text xml:space="preserve">Textfeld
</text>
  </threadedComment>
  <threadedComment ref="T47" personId="{456EE2ED-E670-A743-CDD7-8DCA46ED5B0E}" id="{00DE0090-0046-408F-98ED-00BB0013006F}">
    <text xml:space="preserve">Textfeld
</text>
  </threadedComment>
  <threadedComment ref="U47" personId="{456EE2ED-E670-A743-CDD7-8DCA46ED5B0E}" id="{0013001A-00E8-4AC1-BF88-00EA005800D6}">
    <text xml:space="preserve">Textfeld
</text>
  </threadedComment>
  <threadedComment ref="V47" personId="{456EE2ED-E670-A743-CDD7-8DCA46ED5B0E}" id="{00F600B9-00E3-44B7-B58D-000100920080}">
    <text xml:space="preserve">Textfeld
</text>
  </threadedComment>
  <threadedComment ref="W47" personId="{456EE2ED-E670-A743-CDD7-8DCA46ED5B0E}" id="{00B5008B-007C-466C-8514-00D700070062}">
    <text xml:space="preserve">Textfeld
</text>
  </threadedComment>
  <threadedComment ref="X47" personId="{456EE2ED-E670-A743-CDD7-8DCA46ED5B0E}" id="{009F000D-00B2-47B1-A762-00B3008A00A1}">
    <text xml:space="preserve">Textfeld
</text>
  </threadedComment>
  <threadedComment ref="Y47" personId="{456EE2ED-E670-A743-CDD7-8DCA46ED5B0E}" id="{0085001D-0051-470E-A13D-004400D700A2}">
    <text xml:space="preserve">Textfeld
</text>
  </threadedComment>
  <threadedComment ref="Z47" personId="{456EE2ED-E670-A743-CDD7-8DCA46ED5B0E}" id="{00F00062-0065-492B-B34B-001C00D10046}">
    <text xml:space="preserve">Textfeld
</text>
  </threadedComment>
  <threadedComment ref="I48" personId="{3BA6D8D0-0F9B-53C8-9990-05222548B652}" id="{007000A5-0065-4BB8-8278-00A200E40066}">
    <text xml:space="preserve">CO2-Wert
</text>
  </threadedComment>
  <threadedComment ref="J48" personId="{3BA6D8D0-0F9B-53C8-9990-05222548B652}" id="{00150009-00FF-4667-A057-00C900D30044}">
    <text xml:space="preserve">CO2-Wert
</text>
  </threadedComment>
  <threadedComment ref="K48" personId="{3BA6D8D0-0F9B-53C8-9990-05222548B652}" id="{009400C6-00E5-4D59-AAB1-0076001E0014}">
    <text xml:space="preserve">CO2-Wert
</text>
  </threadedComment>
  <threadedComment ref="L48" personId="{3BA6D8D0-0F9B-53C8-9990-05222548B652}" id="{009100A3-00B6-4198-9F46-00B9004B000B}">
    <text xml:space="preserve">CO2-Wert
</text>
  </threadedComment>
  <threadedComment ref="M48" personId="{3BA6D8D0-0F9B-53C8-9990-05222548B652}" id="{00EC00D8-00EC-40FD-A55E-006E001A007A}">
    <text xml:space="preserve">CO2-Wert
</text>
  </threadedComment>
  <threadedComment ref="N48" personId="{3BA6D8D0-0F9B-53C8-9990-05222548B652}" id="{002E0028-00C1-4544-8CDA-00B100A90076}">
    <text xml:space="preserve">CO2-Wert
</text>
  </threadedComment>
  <threadedComment ref="O48" personId="{3BA6D8D0-0F9B-53C8-9990-05222548B652}" id="{00500010-009A-4462-9A28-00B1003E0045}">
    <text xml:space="preserve">CO2-Wert
</text>
  </threadedComment>
  <threadedComment ref="P48" personId="{3BA6D8D0-0F9B-53C8-9990-05222548B652}" id="{0059009A-006B-4FF2-8927-009400B30063}">
    <text xml:space="preserve">CO2-Wert
</text>
  </threadedComment>
  <threadedComment ref="Q48" personId="{3BA6D8D0-0F9B-53C8-9990-05222548B652}" id="{00E7009E-00E8-4CE8-8682-00CB00210075}">
    <text xml:space="preserve">CO2-Wert
</text>
  </threadedComment>
  <threadedComment ref="R48" personId="{3BA6D8D0-0F9B-53C8-9990-05222548B652}" id="{009D009D-001A-4D7D-8F2D-00E4001700AC}">
    <text xml:space="preserve">CO2-Wert
</text>
  </threadedComment>
  <threadedComment ref="S48" personId="{3BA6D8D0-0F9B-53C8-9990-05222548B652}" id="{009A007E-00E3-40C4-A252-00F200B900EA}">
    <text xml:space="preserve">CO2-Wert
</text>
  </threadedComment>
  <threadedComment ref="T48" personId="{3BA6D8D0-0F9B-53C8-9990-05222548B652}" id="{00A800A1-009E-4A2F-B501-004600B400FF}">
    <text xml:space="preserve">CO2-Wert
</text>
  </threadedComment>
  <threadedComment ref="U48" personId="{3BA6D8D0-0F9B-53C8-9990-05222548B652}" id="{00FD0090-00BB-4AFC-B279-00BC0010007D}">
    <text xml:space="preserve">CO2-Wert
</text>
  </threadedComment>
  <threadedComment ref="V48" personId="{3BA6D8D0-0F9B-53C8-9990-05222548B652}" id="{00860000-0042-4D8C-BB85-001A00AC004D}">
    <text xml:space="preserve">CO2-Wert
</text>
  </threadedComment>
  <threadedComment ref="W48" personId="{3BA6D8D0-0F9B-53C8-9990-05222548B652}" id="{00B80015-0055-454E-A683-00DC00F900CC}">
    <text xml:space="preserve">CO2-Wert
</text>
  </threadedComment>
  <threadedComment ref="X48" personId="{3BA6D8D0-0F9B-53C8-9990-05222548B652}" id="{007100F7-00E7-4221-8424-009500D60061}">
    <text xml:space="preserve">CO2-Wert
</text>
  </threadedComment>
  <threadedComment ref="Y48" personId="{3BA6D8D0-0F9B-53C8-9990-05222548B652}" id="{00590021-0009-4FBC-9A4E-008700B10035}">
    <text xml:space="preserve">CO2-Wert
</text>
  </threadedComment>
  <threadedComment ref="Z48" personId="{3BA6D8D0-0F9B-53C8-9990-05222548B652}" id="{008A004E-008D-4A05-BB12-00E800680016}">
    <text xml:space="preserve">CO2-Wert
</text>
  </threadedComment>
  <threadedComment ref="I49" personId="{456EE2ED-E670-A743-CDD7-8DCA46ED5B0E}" id="{004500CC-00F7-4098-B4AD-00E900EE004D}">
    <text xml:space="preserve">Textfeld
</text>
  </threadedComment>
  <threadedComment ref="J49" personId="{456EE2ED-E670-A743-CDD7-8DCA46ED5B0E}" id="{00830087-00F8-461A-ACC6-001500050097}">
    <text xml:space="preserve">Textfeld
</text>
  </threadedComment>
  <threadedComment ref="K49" personId="{456EE2ED-E670-A743-CDD7-8DCA46ED5B0E}" id="{008000E3-0015-4C70-A481-007F00C000EB}">
    <text xml:space="preserve">Textfeld
</text>
  </threadedComment>
  <threadedComment ref="L49" personId="{456EE2ED-E670-A743-CDD7-8DCA46ED5B0E}" id="{004D001E-0047-4D1F-A830-004A009100CB}">
    <text xml:space="preserve">Textfeld
</text>
  </threadedComment>
  <threadedComment ref="M49" personId="{456EE2ED-E670-A743-CDD7-8DCA46ED5B0E}" id="{003100DF-0005-49E9-9E3E-007E009B009E}">
    <text xml:space="preserve">Textfeld
</text>
  </threadedComment>
  <threadedComment ref="N49" personId="{456EE2ED-E670-A743-CDD7-8DCA46ED5B0E}" id="{006200F6-0046-4044-B1AB-0033004F003F}">
    <text xml:space="preserve">Textfeld
</text>
  </threadedComment>
  <threadedComment ref="O49" personId="{456EE2ED-E670-A743-CDD7-8DCA46ED5B0E}" id="{00B700C4-0095-43B7-8982-00C100530048}">
    <text xml:space="preserve">Textfeld
</text>
  </threadedComment>
  <threadedComment ref="P49" personId="{456EE2ED-E670-A743-CDD7-8DCA46ED5B0E}" id="{00C000D3-0064-4FBB-9BF3-00CC00FA0090}">
    <text xml:space="preserve">Textfeld
</text>
  </threadedComment>
  <threadedComment ref="Q49" personId="{456EE2ED-E670-A743-CDD7-8DCA46ED5B0E}" id="{007A0098-00C1-4EC8-9DCC-00BD001C009B}">
    <text xml:space="preserve">Textfeld
</text>
  </threadedComment>
  <threadedComment ref="R49" personId="{456EE2ED-E670-A743-CDD7-8DCA46ED5B0E}" id="{00960048-00A9-421D-97B7-008A00F800F5}">
    <text xml:space="preserve">Textfeld
</text>
  </threadedComment>
  <threadedComment ref="S49" personId="{456EE2ED-E670-A743-CDD7-8DCA46ED5B0E}" id="{001000CB-00CA-42F7-B1E5-0062005000A3}">
    <text xml:space="preserve">Textfeld
</text>
  </threadedComment>
  <threadedComment ref="T49" personId="{456EE2ED-E670-A743-CDD7-8DCA46ED5B0E}" id="{004A0081-008E-44D5-91BF-001B00CB00E9}">
    <text xml:space="preserve">Textfeld
</text>
  </threadedComment>
  <threadedComment ref="U49" personId="{456EE2ED-E670-A743-CDD7-8DCA46ED5B0E}" id="{004000DE-00F4-4251-BD53-002800F100C7}">
    <text xml:space="preserve">Textfeld
</text>
  </threadedComment>
  <threadedComment ref="V49" personId="{456EE2ED-E670-A743-CDD7-8DCA46ED5B0E}" id="{0025004B-00CB-4BF0-9956-00B400300018}">
    <text xml:space="preserve">Textfeld
</text>
  </threadedComment>
  <threadedComment ref="W49" personId="{456EE2ED-E670-A743-CDD7-8DCA46ED5B0E}" id="{007800B1-003F-4BC4-9471-009600CD0035}">
    <text xml:space="preserve">Textfeld
</text>
  </threadedComment>
  <threadedComment ref="X49" personId="{456EE2ED-E670-A743-CDD7-8DCA46ED5B0E}" id="{00B6000A-003B-4A3B-BF9A-00DE001E00B3}">
    <text xml:space="preserve">Textfeld
</text>
  </threadedComment>
  <threadedComment ref="Y49" personId="{456EE2ED-E670-A743-CDD7-8DCA46ED5B0E}" id="{00E000A9-00F7-429B-B38E-00B600760002}">
    <text xml:space="preserve">Textfeld
</text>
  </threadedComment>
  <threadedComment ref="Z49" personId="{456EE2ED-E670-A743-CDD7-8DCA46ED5B0E}" id="{003200CA-00DF-42B6-8C83-00C900F40079}">
    <text xml:space="preserve">Textfeld
</text>
  </threadedComment>
  <threadedComment ref="I50" personId="{3BA6D8D0-0F9B-53C8-9990-05222548B652}" id="{00EF001A-0035-4CC9-A350-005E00650085}">
    <text xml:space="preserve">CO2-Wert
</text>
  </threadedComment>
  <threadedComment ref="J50" personId="{3BA6D8D0-0F9B-53C8-9990-05222548B652}" id="{00AD0041-0025-43F9-B635-007F00DA0025}">
    <text xml:space="preserve">CO2-Wert
</text>
  </threadedComment>
  <threadedComment ref="K50" personId="{3BA6D8D0-0F9B-53C8-9990-05222548B652}" id="{006C00C5-0050-4DB0-86A1-000000650083}">
    <text xml:space="preserve">CO2-Wert
</text>
  </threadedComment>
  <threadedComment ref="L50" personId="{3BA6D8D0-0F9B-53C8-9990-05222548B652}" id="{0005000C-007F-4C08-9553-009800F000DE}">
    <text xml:space="preserve">CO2-Wert
</text>
  </threadedComment>
  <threadedComment ref="M50" personId="{3BA6D8D0-0F9B-53C8-9990-05222548B652}" id="{00030090-0063-44AC-8FFB-00B600A200A6}">
    <text xml:space="preserve">CO2-Wert
</text>
  </threadedComment>
  <threadedComment ref="N50" personId="{3BA6D8D0-0F9B-53C8-9990-05222548B652}" id="{00E0008D-004A-40C9-B041-00BA0082001F}">
    <text xml:space="preserve">CO2-Wert
</text>
  </threadedComment>
  <threadedComment ref="O50" personId="{3BA6D8D0-0F9B-53C8-9990-05222548B652}" id="{002D0016-00DB-4818-8979-009600E80023}">
    <text xml:space="preserve">CO2-Wert
</text>
  </threadedComment>
  <threadedComment ref="P50" personId="{3BA6D8D0-0F9B-53C8-9990-05222548B652}" id="{00280006-003E-4A10-A8ED-001000F80002}">
    <text xml:space="preserve">CO2-Wert
</text>
  </threadedComment>
  <threadedComment ref="Q50" personId="{3BA6D8D0-0F9B-53C8-9990-05222548B652}" id="{00210039-008A-42B4-8790-002300AE0057}">
    <text xml:space="preserve">CO2-Wert
</text>
  </threadedComment>
  <threadedComment ref="R50" personId="{3BA6D8D0-0F9B-53C8-9990-05222548B652}" id="{00B10039-002A-4205-9BD8-00C900F300DB}">
    <text xml:space="preserve">CO2-Wert
</text>
  </threadedComment>
  <threadedComment ref="S50" personId="{3BA6D8D0-0F9B-53C8-9990-05222548B652}" id="{00D700AC-0088-4708-AC3F-00F0004E008B}">
    <text xml:space="preserve">CO2-Wert
</text>
  </threadedComment>
  <threadedComment ref="T50" personId="{3BA6D8D0-0F9B-53C8-9990-05222548B652}" id="{00B500D7-0064-4FE0-BC4B-005D00880091}">
    <text xml:space="preserve">CO2-Wert
</text>
  </threadedComment>
  <threadedComment ref="U50" personId="{3BA6D8D0-0F9B-53C8-9990-05222548B652}" id="{001B0066-0090-4C68-BA9B-0097006600AC}">
    <text xml:space="preserve">CO2-Wert
</text>
  </threadedComment>
  <threadedComment ref="V50" personId="{3BA6D8D0-0F9B-53C8-9990-05222548B652}" id="{00CF003A-0026-4AA0-BE07-000D00150049}">
    <text xml:space="preserve">CO2-Wert
</text>
  </threadedComment>
  <threadedComment ref="W50" personId="{3BA6D8D0-0F9B-53C8-9990-05222548B652}" id="{00970004-0037-4412-94F3-00A1003400CF}">
    <text xml:space="preserve">CO2-Wert
</text>
  </threadedComment>
  <threadedComment ref="X50" personId="{3BA6D8D0-0F9B-53C8-9990-05222548B652}" id="{00EF0098-00BA-4232-841E-00140065002F}">
    <text xml:space="preserve">CO2-Wert
</text>
  </threadedComment>
  <threadedComment ref="Y50" personId="{3BA6D8D0-0F9B-53C8-9990-05222548B652}" id="{000C0089-005E-4FC9-8DCF-001C00AD0000}">
    <text xml:space="preserve">CO2-Wert
</text>
  </threadedComment>
  <threadedComment ref="Z50" personId="{3BA6D8D0-0F9B-53C8-9990-05222548B652}" id="{008D00F6-002E-4308-B721-000300C300F7}">
    <text xml:space="preserve">CO2-Wert
</text>
  </threadedComment>
  <threadedComment ref="I51" personId="{456EE2ED-E670-A743-CDD7-8DCA46ED5B0E}" id="{00C600AF-00D2-41D6-9CBC-00F1006E00D9}">
    <text xml:space="preserve">Textfeld
</text>
  </threadedComment>
  <threadedComment ref="J51" personId="{456EE2ED-E670-A743-CDD7-8DCA46ED5B0E}" id="{00A0003C-00C8-4075-9F6F-006400A10085}">
    <text xml:space="preserve">Textfeld
</text>
  </threadedComment>
  <threadedComment ref="K51" personId="{456EE2ED-E670-A743-CDD7-8DCA46ED5B0E}" id="{0027001E-00B9-40A8-9C0A-001A0021001C}">
    <text xml:space="preserve">Textfeld
</text>
  </threadedComment>
  <threadedComment ref="L51" personId="{456EE2ED-E670-A743-CDD7-8DCA46ED5B0E}" id="{00560069-0036-4C54-9077-002D003900C2}">
    <text xml:space="preserve">Textfeld
</text>
  </threadedComment>
  <threadedComment ref="M51" personId="{456EE2ED-E670-A743-CDD7-8DCA46ED5B0E}" id="{00860021-00D8-4A26-B13F-003F001D00C0}">
    <text xml:space="preserve">Textfeld
</text>
  </threadedComment>
  <threadedComment ref="N51" personId="{456EE2ED-E670-A743-CDD7-8DCA46ED5B0E}" id="{00CC0042-0021-4BC4-A5DF-005E00880099}">
    <text xml:space="preserve">Textfeld
</text>
  </threadedComment>
  <threadedComment ref="O51" personId="{456EE2ED-E670-A743-CDD7-8DCA46ED5B0E}" id="{00810082-00D7-40EF-B712-00CB00CA0025}">
    <text xml:space="preserve">Textfeld
</text>
  </threadedComment>
  <threadedComment ref="P51" personId="{456EE2ED-E670-A743-CDD7-8DCA46ED5B0E}" id="{00110064-00D4-49A6-99A5-000B00A7007F}">
    <text xml:space="preserve">Textfeld
</text>
  </threadedComment>
  <threadedComment ref="Q51" personId="{456EE2ED-E670-A743-CDD7-8DCA46ED5B0E}" id="{00F90081-004E-47CB-A281-003F00A20099}">
    <text xml:space="preserve">Textfeld
</text>
  </threadedComment>
  <threadedComment ref="R51" personId="{456EE2ED-E670-A743-CDD7-8DCA46ED5B0E}" id="{00DA00C8-00FF-450B-8957-0065003900EE}">
    <text xml:space="preserve">Textfeld
</text>
  </threadedComment>
  <threadedComment ref="S51" personId="{456EE2ED-E670-A743-CDD7-8DCA46ED5B0E}" id="{0083000F-0029-4764-9EC3-007200300083}">
    <text xml:space="preserve">Textfeld
</text>
  </threadedComment>
  <threadedComment ref="T51" personId="{456EE2ED-E670-A743-CDD7-8DCA46ED5B0E}" id="{004E00E2-0079-4E85-A2B4-005000A3008D}">
    <text xml:space="preserve">Textfeld
</text>
  </threadedComment>
  <threadedComment ref="U51" personId="{456EE2ED-E670-A743-CDD7-8DCA46ED5B0E}" id="{00A1009A-00D2-4539-AF1A-006200E80079}">
    <text xml:space="preserve">Textfeld
</text>
  </threadedComment>
  <threadedComment ref="V51" personId="{456EE2ED-E670-A743-CDD7-8DCA46ED5B0E}" id="{00730075-0027-403F-9A06-00D100FD0068}">
    <text xml:space="preserve">Textfeld
</text>
  </threadedComment>
  <threadedComment ref="W51" personId="{456EE2ED-E670-A743-CDD7-8DCA46ED5B0E}" id="{00DF0067-0094-4AAB-A517-003D00C600B7}">
    <text xml:space="preserve">Textfeld
</text>
  </threadedComment>
  <threadedComment ref="X51" personId="{456EE2ED-E670-A743-CDD7-8DCA46ED5B0E}" id="{006D0001-00C3-4EE9-9847-00C700D500E3}">
    <text xml:space="preserve">Textfeld
</text>
  </threadedComment>
  <threadedComment ref="Y51" personId="{456EE2ED-E670-A743-CDD7-8DCA46ED5B0E}" id="{00610075-00D2-4804-A9F8-000700840000}">
    <text xml:space="preserve">Textfeld
</text>
  </threadedComment>
  <threadedComment ref="Z51" personId="{456EE2ED-E670-A743-CDD7-8DCA46ED5B0E}" id="{00CB00D7-0016-4532-9F34-00F4006E00E2}">
    <text xml:space="preserve">Textfeld
</text>
  </threadedComment>
  <threadedComment ref="I52" personId="{3BA6D8D0-0F9B-53C8-9990-05222548B652}" id="{0038000B-000A-4312-A423-0083005000BA}">
    <text xml:space="preserve">CO2-Wert
</text>
  </threadedComment>
  <threadedComment ref="J52" personId="{3BA6D8D0-0F9B-53C8-9990-05222548B652}" id="{004A0054-0021-4D06-AAD1-002500F20002}">
    <text xml:space="preserve">CO2-Wert
</text>
  </threadedComment>
  <threadedComment ref="K52" personId="{3BA6D8D0-0F9B-53C8-9990-05222548B652}" id="{00200079-0035-4DF8-B75E-001E00BC0044}">
    <text xml:space="preserve">CO2-Wert
</text>
  </threadedComment>
  <threadedComment ref="L52" personId="{3BA6D8D0-0F9B-53C8-9990-05222548B652}" id="{00030033-00BB-4BD4-91AB-008A00F00028}">
    <text xml:space="preserve">CO2-Wert
</text>
  </threadedComment>
  <threadedComment ref="M52" personId="{3BA6D8D0-0F9B-53C8-9990-05222548B652}" id="{00730031-00E4-4198-BD4D-00D900EC0086}">
    <text xml:space="preserve">CO2-Wert
</text>
  </threadedComment>
  <threadedComment ref="N52" personId="{3BA6D8D0-0F9B-53C8-9990-05222548B652}" id="{002C00B0-00EE-41B1-AB89-000800CC008F}">
    <text xml:space="preserve">CO2-Wert
</text>
  </threadedComment>
  <threadedComment ref="O52" personId="{3BA6D8D0-0F9B-53C8-9990-05222548B652}" id="{00650002-0022-4786-916C-00DA00DC004E}">
    <text xml:space="preserve">CO2-Wert
</text>
  </threadedComment>
  <threadedComment ref="P52" personId="{3BA6D8D0-0F9B-53C8-9990-05222548B652}" id="{00220081-0031-4824-933C-004300A40053}">
    <text xml:space="preserve">CO2-Wert
</text>
  </threadedComment>
  <threadedComment ref="Q52" personId="{3BA6D8D0-0F9B-53C8-9990-05222548B652}" id="{002E00C2-0054-4624-9665-0051003A00F0}">
    <text xml:space="preserve">CO2-Wert
</text>
  </threadedComment>
  <threadedComment ref="R52" personId="{3BA6D8D0-0F9B-53C8-9990-05222548B652}" id="{00C900EF-002D-4E8D-AE1D-00B5004B00DA}">
    <text xml:space="preserve">CO2-Wert
</text>
  </threadedComment>
  <threadedComment ref="S52" personId="{3BA6D8D0-0F9B-53C8-9990-05222548B652}" id="{009200F9-00BC-4FF8-899C-00E800790018}">
    <text xml:space="preserve">CO2-Wert
</text>
  </threadedComment>
  <threadedComment ref="T52" personId="{3BA6D8D0-0F9B-53C8-9990-05222548B652}" id="{00640046-00A4-4E9D-89FD-008C00E7000F}">
    <text xml:space="preserve">CO2-Wert
</text>
  </threadedComment>
  <threadedComment ref="U52" personId="{3BA6D8D0-0F9B-53C8-9990-05222548B652}" id="{0068004D-0093-41E4-B095-00B60041007B}">
    <text xml:space="preserve">CO2-Wert
</text>
  </threadedComment>
  <threadedComment ref="V52" personId="{3BA6D8D0-0F9B-53C8-9990-05222548B652}" id="{005400EE-0083-469D-8E40-00B3009A006D}">
    <text xml:space="preserve">CO2-Wert
</text>
  </threadedComment>
  <threadedComment ref="W52" personId="{3BA6D8D0-0F9B-53C8-9990-05222548B652}" id="{00FC003C-00C6-4B3E-BC18-0091003D0083}">
    <text xml:space="preserve">CO2-Wert
</text>
  </threadedComment>
  <threadedComment ref="X52" personId="{3BA6D8D0-0F9B-53C8-9990-05222548B652}" id="{00020044-003F-4211-97F9-00F7005700D4}">
    <text xml:space="preserve">CO2-Wert
</text>
  </threadedComment>
  <threadedComment ref="Y52" personId="{3BA6D8D0-0F9B-53C8-9990-05222548B652}" id="{00EE008F-0012-4B9F-AA26-009D008700D4}">
    <text xml:space="preserve">CO2-Wert
</text>
  </threadedComment>
  <threadedComment ref="Z52" personId="{3BA6D8D0-0F9B-53C8-9990-05222548B652}" id="{00350056-0083-4B8C-A20D-0085002F0053}">
    <text xml:space="preserve">CO2-Wert
</text>
  </threadedComment>
  <threadedComment ref="I53" personId="{456EE2ED-E670-A743-CDD7-8DCA46ED5B0E}" id="{00120054-00C7-490D-A204-001E000B00C0}">
    <text xml:space="preserve">Textfeld
</text>
  </threadedComment>
  <threadedComment ref="J53" personId="{456EE2ED-E670-A743-CDD7-8DCA46ED5B0E}" id="{002200BD-0048-46B0-B9DD-002B008E00B4}">
    <text xml:space="preserve">Textfeld
</text>
  </threadedComment>
  <threadedComment ref="K53" personId="{456EE2ED-E670-A743-CDD7-8DCA46ED5B0E}" id="{004C0072-0070-496E-BA76-008A00C600ED}">
    <text xml:space="preserve">Textfeld
</text>
  </threadedComment>
  <threadedComment ref="L53" personId="{456EE2ED-E670-A743-CDD7-8DCA46ED5B0E}" id="{00690001-0013-4524-8810-0008006B005A}">
    <text xml:space="preserve">Textfeld
</text>
  </threadedComment>
  <threadedComment ref="M53" personId="{456EE2ED-E670-A743-CDD7-8DCA46ED5B0E}" id="{00BF00CF-00B8-4B85-8725-006400BE00B0}">
    <text xml:space="preserve">Textfeld
</text>
  </threadedComment>
  <threadedComment ref="N53" personId="{456EE2ED-E670-A743-CDD7-8DCA46ED5B0E}" id="{004400C3-003B-4464-8F5E-0050003F0022}">
    <text xml:space="preserve">Textfeld
</text>
  </threadedComment>
  <threadedComment ref="O53" personId="{456EE2ED-E670-A743-CDD7-8DCA46ED5B0E}" id="{002D0007-0009-4F94-BEBD-00D1003A0066}">
    <text xml:space="preserve">Textfeld
</text>
  </threadedComment>
  <threadedComment ref="P53" personId="{456EE2ED-E670-A743-CDD7-8DCA46ED5B0E}" id="{0008007E-0035-48B9-850B-00D000BB00A0}">
    <text xml:space="preserve">Textfeld
</text>
  </threadedComment>
  <threadedComment ref="Q53" personId="{456EE2ED-E670-A743-CDD7-8DCA46ED5B0E}" id="{00FF00AC-0066-417B-BBDC-007D006F00C9}">
    <text xml:space="preserve">Textfeld
</text>
  </threadedComment>
  <threadedComment ref="R53" personId="{456EE2ED-E670-A743-CDD7-8DCA46ED5B0E}" id="{00DC005C-001D-4B7B-8BA1-007500BC0045}">
    <text xml:space="preserve">Textfeld
</text>
  </threadedComment>
  <threadedComment ref="S53" personId="{456EE2ED-E670-A743-CDD7-8DCA46ED5B0E}" id="{0047003D-0022-497F-AA4A-003A005F00A8}">
    <text xml:space="preserve">Textfeld
</text>
  </threadedComment>
  <threadedComment ref="T53" personId="{456EE2ED-E670-A743-CDD7-8DCA46ED5B0E}" id="{00070003-00D1-4593-8C4D-0026002F0096}">
    <text xml:space="preserve">Textfeld
</text>
  </threadedComment>
  <threadedComment ref="U53" personId="{456EE2ED-E670-A743-CDD7-8DCA46ED5B0E}" id="{00CC00C0-008A-41E4-9BBB-000000020074}">
    <text xml:space="preserve">Textfeld
</text>
  </threadedComment>
  <threadedComment ref="V53" personId="{456EE2ED-E670-A743-CDD7-8DCA46ED5B0E}" id="{00B800D2-00D9-47DC-99A4-0010004700FE}">
    <text xml:space="preserve">Textfeld
</text>
  </threadedComment>
  <threadedComment ref="W53" personId="{456EE2ED-E670-A743-CDD7-8DCA46ED5B0E}" id="{007D00ED-0019-4EB1-A548-0047007B00F3}">
    <text xml:space="preserve">Textfeld
</text>
  </threadedComment>
  <threadedComment ref="X53" personId="{456EE2ED-E670-A743-CDD7-8DCA46ED5B0E}" id="{001700D5-0057-44EE-8432-007600AC0068}">
    <text xml:space="preserve">Textfeld
</text>
  </threadedComment>
  <threadedComment ref="Y53" personId="{456EE2ED-E670-A743-CDD7-8DCA46ED5B0E}" id="{001200AA-0063-495B-BF22-006F003800D1}">
    <text xml:space="preserve">Textfeld
</text>
  </threadedComment>
  <threadedComment ref="Z53" personId="{456EE2ED-E670-A743-CDD7-8DCA46ED5B0E}" id="{00FA00F3-009C-41C9-90C4-002C000600AF}">
    <text xml:space="preserve">Textfeld
</text>
  </threadedComment>
  <threadedComment ref="I54" personId="{3BA6D8D0-0F9B-53C8-9990-05222548B652}" id="{32CCD3D7-36FC-897B-88D6-F21E7CAF38E4}">
    <text xml:space="preserve">CO2-Wert
</text>
  </threadedComment>
  <threadedComment ref="J54" personId="{3BA6D8D0-0F9B-53C8-9990-05222548B652}" id="{FA6BE17F-2E5B-3293-F7E5-52FD8D814EFA}">
    <text xml:space="preserve">CO2-Wert
</text>
  </threadedComment>
  <threadedComment ref="K54" personId="{3BA6D8D0-0F9B-53C8-9990-05222548B652}" id="{A8F6FD67-9E2A-F50D-0490-69BD151563CB}">
    <text xml:space="preserve">CO2-Wert
</text>
  </threadedComment>
  <threadedComment ref="L54" personId="{3BA6D8D0-0F9B-53C8-9990-05222548B652}" id="{434AAAE8-0829-5E06-DB76-742817E4E8DB}">
    <text xml:space="preserve">CO2-Wert
</text>
  </threadedComment>
  <threadedComment ref="M54" personId="{3BA6D8D0-0F9B-53C8-9990-05222548B652}" id="{6726F8B0-D28E-4499-6499-0F889DE351AC}">
    <text xml:space="preserve">CO2-Wert
</text>
  </threadedComment>
  <threadedComment ref="N54" personId="{3BA6D8D0-0F9B-53C8-9990-05222548B652}" id="{E6F63FB7-A40B-113A-B90D-FB7BCD175C60}">
    <text xml:space="preserve">CO2-Wert
</text>
  </threadedComment>
  <threadedComment ref="O54" personId="{3BA6D8D0-0F9B-53C8-9990-05222548B652}" id="{0DAE0F3A-8398-64D0-F8DA-DCA89A8C2BCF}">
    <text xml:space="preserve">CO2-Wert
</text>
  </threadedComment>
  <threadedComment ref="P54" personId="{3BA6D8D0-0F9B-53C8-9990-05222548B652}" id="{CF35D160-7405-21FF-C452-F2D9FFD95913}">
    <text xml:space="preserve">CO2-Wert
</text>
  </threadedComment>
  <threadedComment ref="Q54" personId="{3BA6D8D0-0F9B-53C8-9990-05222548B652}" id="{29110F41-03CB-D338-25A4-1DCC2755D74A}">
    <text xml:space="preserve">CO2-Wert
</text>
  </threadedComment>
  <threadedComment ref="R54" personId="{3BA6D8D0-0F9B-53C8-9990-05222548B652}" id="{0FCC5C0D-31C0-CCA0-ACFD-590B59AD1331}">
    <text xml:space="preserve">CO2-Wert
</text>
  </threadedComment>
  <threadedComment ref="S54" personId="{3BA6D8D0-0F9B-53C8-9990-05222548B652}" id="{B1E9CDE4-441E-00F5-75E2-5390B40A5542}">
    <text xml:space="preserve">CO2-Wert
</text>
  </threadedComment>
  <threadedComment ref="T54" personId="{3BA6D8D0-0F9B-53C8-9990-05222548B652}" id="{CDC17CB6-CFBF-86C3-CDEB-49BC03F0C821}">
    <text xml:space="preserve">CO2-Wert
</text>
  </threadedComment>
  <threadedComment ref="U54" personId="{3BA6D8D0-0F9B-53C8-9990-05222548B652}" id="{C2931CEF-31D2-B37F-BBC8-293714F03056}">
    <text xml:space="preserve">CO2-Wert
</text>
  </threadedComment>
  <threadedComment ref="V54" personId="{3BA6D8D0-0F9B-53C8-9990-05222548B652}" id="{F8F1B7F3-2A28-801D-0055-13787AD2BEF2}">
    <text xml:space="preserve">CO2-Wert
</text>
  </threadedComment>
  <threadedComment ref="W54" personId="{3BA6D8D0-0F9B-53C8-9990-05222548B652}" id="{783FEB90-AE32-640B-027D-6F934B43628F}">
    <text xml:space="preserve">CO2-Wert
</text>
  </threadedComment>
  <threadedComment ref="X54" personId="{3BA6D8D0-0F9B-53C8-9990-05222548B652}" id="{237C6E38-5E4D-56BA-F56D-EF43C9CA9A4F}">
    <text xml:space="preserve">CO2-Wert
</text>
  </threadedComment>
  <threadedComment ref="Y54" personId="{3BA6D8D0-0F9B-53C8-9990-05222548B652}" id="{ACE7A74D-C02F-3F11-49A3-BBA1FABE3A31}">
    <text xml:space="preserve">CO2-Wert
</text>
  </threadedComment>
  <threadedComment ref="Z54" personId="{3BA6D8D0-0F9B-53C8-9990-05222548B652}" id="{17306F17-6CE8-A813-40B0-DDFA088B3106}">
    <text xml:space="preserve">CO2-Wert
</text>
  </threadedComment>
  <threadedComment ref="I55" personId="{456EE2ED-E670-A743-CDD7-8DCA46ED5B0E}" id="{268CCDB7-A210-4ED7-9494-1DA8AC5042BC}">
    <text xml:space="preserve">Textfeld
</text>
  </threadedComment>
  <threadedComment ref="J55" personId="{456EE2ED-E670-A743-CDD7-8DCA46ED5B0E}" id="{F25E735F-C967-49AC-B3F5-6B077480B6F1}">
    <text xml:space="preserve">Textfeld
</text>
  </threadedComment>
  <threadedComment ref="K55" personId="{456EE2ED-E670-A743-CDD7-8DCA46ED5B0E}" id="{E6CA4BED-0EFF-2B6F-A04C-F07C36FE21AE}">
    <text xml:space="preserve">Textfeld
</text>
  </threadedComment>
  <threadedComment ref="L55" personId="{456EE2ED-E670-A743-CDD7-8DCA46ED5B0E}" id="{119ADB6F-695D-BC91-B0BC-5C36CACDB241}">
    <text xml:space="preserve">Textfeld
</text>
  </threadedComment>
  <threadedComment ref="M55" personId="{456EE2ED-E670-A743-CDD7-8DCA46ED5B0E}" id="{AE44DC80-FA04-F448-7409-BD7A12C036DE}">
    <text xml:space="preserve">Textfeld
</text>
  </threadedComment>
  <threadedComment ref="N55" personId="{456EE2ED-E670-A743-CDD7-8DCA46ED5B0E}" id="{7AF184F0-6D69-6033-BFBF-DD92D3A24DE3}">
    <text xml:space="preserve">Textfeld
</text>
  </threadedComment>
  <threadedComment ref="O55" personId="{456EE2ED-E670-A743-CDD7-8DCA46ED5B0E}" id="{211D7E96-B58F-E3AE-6D92-517142D2D49D}">
    <text xml:space="preserve">Textfeld
</text>
  </threadedComment>
  <threadedComment ref="P55" personId="{456EE2ED-E670-A743-CDD7-8DCA46ED5B0E}" id="{7B7A722F-CED6-53FC-1130-B0BCE457C936}">
    <text xml:space="preserve">Textfeld
</text>
  </threadedComment>
  <threadedComment ref="Q55" personId="{456EE2ED-E670-A743-CDD7-8DCA46ED5B0E}" id="{491533EC-7F23-5DD9-03E0-69AF5760D3EC}">
    <text xml:space="preserve">Textfeld
</text>
  </threadedComment>
  <threadedComment ref="R55" personId="{456EE2ED-E670-A743-CDD7-8DCA46ED5B0E}" id="{1CDE5D17-C269-AE53-C960-D88F95EB10BF}">
    <text xml:space="preserve">Textfeld
</text>
  </threadedComment>
  <threadedComment ref="S55" personId="{456EE2ED-E670-A743-CDD7-8DCA46ED5B0E}" id="{71E4AE16-B24D-DD71-68DA-C61F29149F13}">
    <text xml:space="preserve">Textfeld
</text>
  </threadedComment>
  <threadedComment ref="T55" personId="{456EE2ED-E670-A743-CDD7-8DCA46ED5B0E}" id="{33DECB03-61C0-311F-5DBA-421F82C29F85}">
    <text xml:space="preserve">Textfeld
</text>
  </threadedComment>
  <threadedComment ref="U55" personId="{456EE2ED-E670-A743-CDD7-8DCA46ED5B0E}" id="{D2A5A1C8-3C7C-5A28-E5FB-AAC502A2512B}">
    <text xml:space="preserve">Textfeld
</text>
  </threadedComment>
  <threadedComment ref="V55" personId="{456EE2ED-E670-A743-CDD7-8DCA46ED5B0E}" id="{BE72F8BA-3381-A8F9-7D8A-76C662F50B68}">
    <text xml:space="preserve">Textfeld
</text>
  </threadedComment>
  <threadedComment ref="W55" personId="{456EE2ED-E670-A743-CDD7-8DCA46ED5B0E}" id="{46C86177-1B79-C0D2-6035-A6E9622C3826}">
    <text xml:space="preserve">Textfeld
</text>
  </threadedComment>
  <threadedComment ref="X55" personId="{456EE2ED-E670-A743-CDD7-8DCA46ED5B0E}" id="{7E0E9718-347B-613A-6213-3B775E6CADC4}">
    <text xml:space="preserve">Textfeld
</text>
  </threadedComment>
  <threadedComment ref="Y55" personId="{456EE2ED-E670-A743-CDD7-8DCA46ED5B0E}" id="{38B38C6D-A0CA-21CA-B8BA-17CBCEB7C16F}">
    <text xml:space="preserve">Textfeld
</text>
  </threadedComment>
  <threadedComment ref="Z55" personId="{456EE2ED-E670-A743-CDD7-8DCA46ED5B0E}" id="{89894C10-41F3-8FF8-FE2E-962BD96DDDE4}">
    <text xml:space="preserve">Textfeld
</text>
  </threadedComment>
  <threadedComment ref="I56" personId="{3BA6D8D0-0F9B-53C8-9990-05222548B652}" id="{AB128E51-E90B-F512-CBA1-44C2B18E7563}">
    <text xml:space="preserve">CO2-Wert
</text>
  </threadedComment>
  <threadedComment ref="J56" personId="{3BA6D8D0-0F9B-53C8-9990-05222548B652}" id="{2F256A8D-1474-F070-0795-2C3DAA3171EA}">
    <text xml:space="preserve">CO2-Wert
</text>
  </threadedComment>
  <threadedComment ref="K56" personId="{3BA6D8D0-0F9B-53C8-9990-05222548B652}" id="{89407407-6CD4-1D32-C380-B2008E1B7683}">
    <text xml:space="preserve">CO2-Wert
</text>
  </threadedComment>
  <threadedComment ref="L56" personId="{3BA6D8D0-0F9B-53C8-9990-05222548B652}" id="{2CC84E8C-0A39-A19A-B7C2-E9277A6489AB}">
    <text xml:space="preserve">CO2-Wert
</text>
  </threadedComment>
  <threadedComment ref="M56" personId="{3BA6D8D0-0F9B-53C8-9990-05222548B652}" id="{759CF54D-41E9-DC29-D69A-8E0557D2EC45}">
    <text xml:space="preserve">CO2-Wert
</text>
  </threadedComment>
  <threadedComment ref="N56" personId="{3BA6D8D0-0F9B-53C8-9990-05222548B652}" id="{15B09434-2CE0-F13E-7496-F51E512681E2}">
    <text xml:space="preserve">CO2-Wert
</text>
  </threadedComment>
  <threadedComment ref="O56" personId="{3BA6D8D0-0F9B-53C8-9990-05222548B652}" id="{16426D3D-7B1F-1B37-4CDC-B14F2B6B6B4A}">
    <text xml:space="preserve">CO2-Wert
</text>
  </threadedComment>
  <threadedComment ref="P56" personId="{3BA6D8D0-0F9B-53C8-9990-05222548B652}" id="{60EBDFF9-FF28-93C2-07B9-BDB306899556}">
    <text xml:space="preserve">CO2-Wert
</text>
  </threadedComment>
  <threadedComment ref="Q56" personId="{3BA6D8D0-0F9B-53C8-9990-05222548B652}" id="{A5E791B4-20B1-2161-6683-054A1DA41A8D}">
    <text xml:space="preserve">CO2-Wert
</text>
  </threadedComment>
  <threadedComment ref="R56" personId="{3BA6D8D0-0F9B-53C8-9990-05222548B652}" id="{DA2EE6C5-CCDE-858F-728F-E943A75C0C74}">
    <text xml:space="preserve">CO2-Wert
</text>
  </threadedComment>
  <threadedComment ref="S56" personId="{3BA6D8D0-0F9B-53C8-9990-05222548B652}" id="{4D420969-E3DD-D7AE-CFFB-80AE82E1BC5F}">
    <text xml:space="preserve">CO2-Wert
</text>
  </threadedComment>
  <threadedComment ref="T56" personId="{3BA6D8D0-0F9B-53C8-9990-05222548B652}" id="{2F657E7A-B158-0AE8-23D6-92906DD89DEB}">
    <text xml:space="preserve">CO2-Wert
</text>
  </threadedComment>
  <threadedComment ref="U56" personId="{3BA6D8D0-0F9B-53C8-9990-05222548B652}" id="{4C318039-C632-82ED-2579-920BD0D65834}">
    <text xml:space="preserve">CO2-Wert
</text>
  </threadedComment>
  <threadedComment ref="V56" personId="{3BA6D8D0-0F9B-53C8-9990-05222548B652}" id="{6BC4B591-FC40-ECAA-EE3B-B162FE8BC6BD}">
    <text xml:space="preserve">CO2-Wert
</text>
  </threadedComment>
  <threadedComment ref="W56" personId="{3BA6D8D0-0F9B-53C8-9990-05222548B652}" id="{AB0B8149-5396-52DD-84D5-A0E566D705B8}">
    <text xml:space="preserve">CO2-Wert
</text>
  </threadedComment>
  <threadedComment ref="X56" personId="{3BA6D8D0-0F9B-53C8-9990-05222548B652}" id="{D633D746-3B69-6ABE-14F2-A901D2AE5ED9}">
    <text xml:space="preserve">CO2-Wert
</text>
  </threadedComment>
  <threadedComment ref="Y56" personId="{3BA6D8D0-0F9B-53C8-9990-05222548B652}" id="{5B442338-4FAC-E5DC-643F-D2F27E96837E}">
    <text xml:space="preserve">CO2-Wert
</text>
  </threadedComment>
  <threadedComment ref="Z56" personId="{3BA6D8D0-0F9B-53C8-9990-05222548B652}" id="{CC1C86D1-F8CE-B6DB-D851-ABA9BF1C04D1}">
    <text xml:space="preserve">CO2-Wert
</text>
  </threadedComment>
  <threadedComment ref="I57" personId="{456EE2ED-E670-A743-CDD7-8DCA46ED5B0E}" id="{159CEB6F-CE48-8165-E36E-37E48514CC05}">
    <text xml:space="preserve">Textfeld
</text>
  </threadedComment>
  <threadedComment ref="J57" personId="{456EE2ED-E670-A743-CDD7-8DCA46ED5B0E}" id="{59EAC578-32CC-3DF4-9B70-5344DD01ADD3}">
    <text xml:space="preserve">Textfeld
</text>
  </threadedComment>
  <threadedComment ref="K57" personId="{456EE2ED-E670-A743-CDD7-8DCA46ED5B0E}" id="{50D712AB-311C-E815-01D2-6420403587D5}">
    <text xml:space="preserve">Textfeld
</text>
  </threadedComment>
  <threadedComment ref="L57" personId="{456EE2ED-E670-A743-CDD7-8DCA46ED5B0E}" id="{71FD67F6-8F0D-55D1-412A-78ADF85158D2}">
    <text xml:space="preserve">Textfeld
</text>
  </threadedComment>
  <threadedComment ref="M57" personId="{456EE2ED-E670-A743-CDD7-8DCA46ED5B0E}" id="{9E5D262C-D2F2-CC19-A364-184CA1931ABA}">
    <text xml:space="preserve">Textfeld
</text>
  </threadedComment>
  <threadedComment ref="N57" personId="{456EE2ED-E670-A743-CDD7-8DCA46ED5B0E}" id="{BE78448F-5A3A-D778-59A1-4A4D55392658}">
    <text xml:space="preserve">Textfeld
</text>
  </threadedComment>
  <threadedComment ref="O57" personId="{456EE2ED-E670-A743-CDD7-8DCA46ED5B0E}" id="{F280B1D1-938B-EAFD-07EF-DFE78B9FCEF4}">
    <text xml:space="preserve">Textfeld
</text>
  </threadedComment>
  <threadedComment ref="P57" personId="{456EE2ED-E670-A743-CDD7-8DCA46ED5B0E}" id="{4716A319-254C-574D-30EC-DABB04B8A505}">
    <text xml:space="preserve">Textfeld
</text>
  </threadedComment>
  <threadedComment ref="Q57" personId="{456EE2ED-E670-A743-CDD7-8DCA46ED5B0E}" id="{BE91459D-D3CE-E080-7733-980CE19CF248}">
    <text xml:space="preserve">Textfeld
</text>
  </threadedComment>
  <threadedComment ref="R57" personId="{456EE2ED-E670-A743-CDD7-8DCA46ED5B0E}" id="{ABF0A4A7-247F-8DB5-0483-BE3CE719A935}">
    <text xml:space="preserve">Textfeld
</text>
  </threadedComment>
  <threadedComment ref="S57" personId="{456EE2ED-E670-A743-CDD7-8DCA46ED5B0E}" id="{6CC6C890-0914-6B04-D893-87E09BE155E4}">
    <text xml:space="preserve">Textfeld
</text>
  </threadedComment>
  <threadedComment ref="T57" personId="{456EE2ED-E670-A743-CDD7-8DCA46ED5B0E}" id="{4116573A-8679-086C-1364-CD2596F895D0}">
    <text xml:space="preserve">Textfeld
</text>
  </threadedComment>
  <threadedComment ref="U57" personId="{456EE2ED-E670-A743-CDD7-8DCA46ED5B0E}" id="{E08321FB-76C3-B3BF-CD9D-B6F41224D846}">
    <text xml:space="preserve">Textfeld
</text>
  </threadedComment>
  <threadedComment ref="V57" personId="{456EE2ED-E670-A743-CDD7-8DCA46ED5B0E}" id="{FAF363F7-C251-F115-B05F-BA267F495289}">
    <text xml:space="preserve">Textfeld
</text>
  </threadedComment>
  <threadedComment ref="W57" personId="{456EE2ED-E670-A743-CDD7-8DCA46ED5B0E}" id="{DFCC97D7-DEA0-6D7A-98F5-0089A1EE4195}">
    <text xml:space="preserve">Textfeld
</text>
  </threadedComment>
  <threadedComment ref="X57" personId="{456EE2ED-E670-A743-CDD7-8DCA46ED5B0E}" id="{4A0AA8C6-D83D-C776-7AC8-711AE9D6138E}">
    <text xml:space="preserve">Textfeld
</text>
  </threadedComment>
  <threadedComment ref="Y57" personId="{456EE2ED-E670-A743-CDD7-8DCA46ED5B0E}" id="{7BAC9D2C-6055-D3EA-854B-827B3233C4C0}">
    <text xml:space="preserve">Textfeld
</text>
  </threadedComment>
  <threadedComment ref="Z57" personId="{456EE2ED-E670-A743-CDD7-8DCA46ED5B0E}" id="{14325AF7-F4DF-F130-84E6-0C6C217508A9}">
    <text xml:space="preserve">Textfeld
</text>
  </threadedComment>
  <threadedComment ref="I58" personId="{3BA6D8D0-0F9B-53C8-9990-05222548B652}" id="{CD1F7E7D-3CA5-3A1D-B663-BE9387F9BAE5}">
    <text xml:space="preserve">CO2-Wert
</text>
  </threadedComment>
  <threadedComment ref="J58" personId="{3BA6D8D0-0F9B-53C8-9990-05222548B652}" id="{C946A0AA-4601-A5E5-429B-215D07A6FE20}">
    <text xml:space="preserve">CO2-Wert
</text>
  </threadedComment>
  <threadedComment ref="K58" personId="{3BA6D8D0-0F9B-53C8-9990-05222548B652}" id="{867F3992-D473-CA36-A3A9-74D8B58972A2}">
    <text xml:space="preserve">CO2-Wert
</text>
  </threadedComment>
  <threadedComment ref="L58" personId="{3BA6D8D0-0F9B-53C8-9990-05222548B652}" id="{6F7D4266-A50C-13CD-8C60-02209A57D1D2}">
    <text xml:space="preserve">CO2-Wert
</text>
  </threadedComment>
  <threadedComment ref="M58" personId="{3BA6D8D0-0F9B-53C8-9990-05222548B652}" id="{2F2AA26C-E8FF-52FD-0AC0-188AFAA3DD6E}">
    <text xml:space="preserve">CO2-Wert
</text>
  </threadedComment>
  <threadedComment ref="N58" personId="{3BA6D8D0-0F9B-53C8-9990-05222548B652}" id="{B87555A5-BADD-9246-35DB-C7F067FD901D}">
    <text xml:space="preserve">CO2-Wert
</text>
  </threadedComment>
  <threadedComment ref="O58" personId="{3BA6D8D0-0F9B-53C8-9990-05222548B652}" id="{F47C0011-7EA9-1A3E-E37F-F37DE3CADE27}">
    <text xml:space="preserve">CO2-Wert
</text>
  </threadedComment>
  <threadedComment ref="P58" personId="{3BA6D8D0-0F9B-53C8-9990-05222548B652}" id="{397D3BBC-71EA-01BA-DB16-ED0578EFB220}">
    <text xml:space="preserve">CO2-Wert
</text>
  </threadedComment>
  <threadedComment ref="Q58" personId="{3BA6D8D0-0F9B-53C8-9990-05222548B652}" id="{39366CDD-7D7B-E6A8-9E40-B158EEE7B328}">
    <text xml:space="preserve">CO2-Wert
</text>
  </threadedComment>
  <threadedComment ref="R58" personId="{3BA6D8D0-0F9B-53C8-9990-05222548B652}" id="{9FC534C0-B1C0-9C88-6607-45C6ACDDC5E1}">
    <text xml:space="preserve">CO2-Wert
</text>
  </threadedComment>
  <threadedComment ref="S58" personId="{3BA6D8D0-0F9B-53C8-9990-05222548B652}" id="{C4544419-97DA-8983-FC09-742E5E3ADB62}">
    <text xml:space="preserve">CO2-Wert
</text>
  </threadedComment>
  <threadedComment ref="T58" personId="{3BA6D8D0-0F9B-53C8-9990-05222548B652}" id="{F83A8563-B7E3-E776-7CC0-CA43EF1273E0}">
    <text xml:space="preserve">CO2-Wert
</text>
  </threadedComment>
  <threadedComment ref="U58" personId="{3BA6D8D0-0F9B-53C8-9990-05222548B652}" id="{2353DEB1-847F-D3BF-2666-F287AFF8408D}">
    <text xml:space="preserve">CO2-Wert
</text>
  </threadedComment>
  <threadedComment ref="V58" personId="{3BA6D8D0-0F9B-53C8-9990-05222548B652}" id="{18900D8E-0B10-8647-187E-3AAD08C1F136}">
    <text xml:space="preserve">CO2-Wert
</text>
  </threadedComment>
  <threadedComment ref="W58" personId="{3BA6D8D0-0F9B-53C8-9990-05222548B652}" id="{97E9ED07-31C8-547D-6D1C-4DDC6E9289EE}">
    <text xml:space="preserve">CO2-Wert
</text>
  </threadedComment>
  <threadedComment ref="X58" personId="{3BA6D8D0-0F9B-53C8-9990-05222548B652}" id="{F04B0BA6-1F42-B9F6-7D19-EF5CCB55D363}">
    <text xml:space="preserve">CO2-Wert
</text>
  </threadedComment>
  <threadedComment ref="Y58" personId="{3BA6D8D0-0F9B-53C8-9990-05222548B652}" id="{5272CA05-B90F-B240-C49C-E5498D18E6A0}">
    <text xml:space="preserve">CO2-Wert
</text>
  </threadedComment>
  <threadedComment ref="Z58" personId="{3BA6D8D0-0F9B-53C8-9990-05222548B652}" id="{04A6411A-0970-280F-E3CC-A4EF0A06ADF4}">
    <text xml:space="preserve">CO2-Wert
</text>
  </threadedComment>
  <threadedComment ref="I59" personId="{456EE2ED-E670-A743-CDD7-8DCA46ED5B0E}" id="{5236CCB7-1FFA-338D-2783-1AC3085383FE}">
    <text xml:space="preserve">Textfeld
</text>
  </threadedComment>
  <threadedComment ref="J59" personId="{456EE2ED-E670-A743-CDD7-8DCA46ED5B0E}" id="{E1A1348C-3C6D-DC26-F437-472F6A0E3BF1}">
    <text xml:space="preserve">Textfeld
</text>
  </threadedComment>
  <threadedComment ref="K59" personId="{456EE2ED-E670-A743-CDD7-8DCA46ED5B0E}" id="{3FC60194-56BB-E323-3010-8F69AD5E3FEF}">
    <text xml:space="preserve">Textfeld
</text>
  </threadedComment>
  <threadedComment ref="L59" personId="{456EE2ED-E670-A743-CDD7-8DCA46ED5B0E}" id="{0F616612-6BD5-6598-28E3-743F6A55421C}">
    <text xml:space="preserve">Textfeld
</text>
  </threadedComment>
  <threadedComment ref="M59" personId="{456EE2ED-E670-A743-CDD7-8DCA46ED5B0E}" id="{490D16E3-A005-95EA-2145-A8D9D378CD29}">
    <text xml:space="preserve">Textfeld
</text>
  </threadedComment>
  <threadedComment ref="N59" personId="{456EE2ED-E670-A743-CDD7-8DCA46ED5B0E}" id="{CD6ACF61-9064-3218-8D3A-1832BFFD4B63}">
    <text xml:space="preserve">Textfeld
</text>
  </threadedComment>
  <threadedComment ref="O59" personId="{456EE2ED-E670-A743-CDD7-8DCA46ED5B0E}" id="{F6977E58-4D6F-8BEF-E6A9-FA99A8E2754B}">
    <text xml:space="preserve">Textfeld
</text>
  </threadedComment>
  <threadedComment ref="P59" personId="{456EE2ED-E670-A743-CDD7-8DCA46ED5B0E}" id="{D7E9FB05-E50D-0804-5A7D-95EC679A3069}">
    <text xml:space="preserve">Textfeld
</text>
  </threadedComment>
  <threadedComment ref="Q59" personId="{456EE2ED-E670-A743-CDD7-8DCA46ED5B0E}" id="{8A7DF632-84A0-F0D5-D6C7-067F8DB86BE2}">
    <text xml:space="preserve">Textfeld
</text>
  </threadedComment>
  <threadedComment ref="R59" personId="{456EE2ED-E670-A743-CDD7-8DCA46ED5B0E}" id="{95E54986-A7A1-8950-E924-AE63437662E3}">
    <text xml:space="preserve">Textfeld
</text>
  </threadedComment>
  <threadedComment ref="S59" personId="{456EE2ED-E670-A743-CDD7-8DCA46ED5B0E}" id="{EE1873C1-D45F-2BAA-2DCE-1442930F6761}">
    <text xml:space="preserve">Textfeld
</text>
  </threadedComment>
  <threadedComment ref="T59" personId="{456EE2ED-E670-A743-CDD7-8DCA46ED5B0E}" id="{63FC4AF9-8D31-E270-2C88-A9E75A8F03CF}">
    <text xml:space="preserve">Textfeld
</text>
  </threadedComment>
  <threadedComment ref="U59" personId="{456EE2ED-E670-A743-CDD7-8DCA46ED5B0E}" id="{094B05C8-7EA6-AC57-29E8-971A0AB98CA5}">
    <text xml:space="preserve">Textfeld
</text>
  </threadedComment>
  <threadedComment ref="V59" personId="{456EE2ED-E670-A743-CDD7-8DCA46ED5B0E}" id="{CAC8E006-9BA5-F950-B2E5-B82B1F8905F8}">
    <text xml:space="preserve">Textfeld
</text>
  </threadedComment>
  <threadedComment ref="W59" personId="{456EE2ED-E670-A743-CDD7-8DCA46ED5B0E}" id="{782B3E05-E0E1-C8E8-2AF4-3F6630D9C417}">
    <text xml:space="preserve">Textfeld
</text>
  </threadedComment>
  <threadedComment ref="X59" personId="{456EE2ED-E670-A743-CDD7-8DCA46ED5B0E}" id="{5C10D587-17D9-670D-A0A8-F3B7FC9DFAB7}">
    <text xml:space="preserve">Textfeld
</text>
  </threadedComment>
  <threadedComment ref="Y59" personId="{456EE2ED-E670-A743-CDD7-8DCA46ED5B0E}" id="{C4294820-0171-071C-CE8E-EF6E36E6E788}">
    <text xml:space="preserve">Textfeld
</text>
  </threadedComment>
  <threadedComment ref="Z59" personId="{456EE2ED-E670-A743-CDD7-8DCA46ED5B0E}" id="{0F422D72-7DB4-3C0E-0969-E72F3F25E104}">
    <text xml:space="preserve">Textfeld
</text>
  </threadedComment>
  <threadedComment ref="I60" personId="{3BA6D8D0-0F9B-53C8-9990-05222548B652}" id="{F015F6F4-C92D-D452-1325-2CFC82CDA7A2}">
    <text xml:space="preserve">CO2-Wert
</text>
  </threadedComment>
  <threadedComment ref="J60" personId="{3BA6D8D0-0F9B-53C8-9990-05222548B652}" id="{625BB27C-B070-E4EE-E5E6-C55775C642E4}">
    <text xml:space="preserve">CO2-Wert
</text>
  </threadedComment>
  <threadedComment ref="K60" personId="{3BA6D8D0-0F9B-53C8-9990-05222548B652}" id="{AD6A055E-6F5D-8971-1BC0-FEA97E3BA0F9}">
    <text xml:space="preserve">CO2-Wert
</text>
  </threadedComment>
  <threadedComment ref="L60" personId="{3BA6D8D0-0F9B-53C8-9990-05222548B652}" id="{16FC5804-0584-0518-0FA3-2F4B3017F743}">
    <text xml:space="preserve">CO2-Wert
</text>
  </threadedComment>
  <threadedComment ref="M60" personId="{3BA6D8D0-0F9B-53C8-9990-05222548B652}" id="{C5DD499A-6A10-BF05-118A-07D07BCEA0E1}">
    <text xml:space="preserve">CO2-Wert
</text>
  </threadedComment>
  <threadedComment ref="N60" personId="{3BA6D8D0-0F9B-53C8-9990-05222548B652}" id="{325470C0-5353-DC75-C1BA-A68704A1980E}">
    <text xml:space="preserve">CO2-Wert
</text>
  </threadedComment>
  <threadedComment ref="O60" personId="{3BA6D8D0-0F9B-53C8-9990-05222548B652}" id="{FDED5389-11F0-F2CD-087C-0F3C5AB5E6A2}">
    <text xml:space="preserve">CO2-Wert
</text>
  </threadedComment>
  <threadedComment ref="P60" personId="{3BA6D8D0-0F9B-53C8-9990-05222548B652}" id="{02FFA510-92A9-D140-A04D-F726DD374DE6}">
    <text xml:space="preserve">CO2-Wert
</text>
  </threadedComment>
  <threadedComment ref="Q60" personId="{3BA6D8D0-0F9B-53C8-9990-05222548B652}" id="{DC2913F9-7F39-C78A-30B2-4D454AB7731C}">
    <text xml:space="preserve">CO2-Wert
</text>
  </threadedComment>
  <threadedComment ref="R60" personId="{3BA6D8D0-0F9B-53C8-9990-05222548B652}" id="{906B4089-DA7C-BF0A-8AFF-7625E06C12BA}">
    <text xml:space="preserve">CO2-Wert
</text>
  </threadedComment>
  <threadedComment ref="S60" personId="{3BA6D8D0-0F9B-53C8-9990-05222548B652}" id="{38EF1D36-D88F-6ECE-B081-30E221A8C460}">
    <text xml:space="preserve">CO2-Wert
</text>
  </threadedComment>
  <threadedComment ref="T60" personId="{3BA6D8D0-0F9B-53C8-9990-05222548B652}" id="{E187EC2A-A17F-B8CE-BA7A-7927BD973436}">
    <text xml:space="preserve">CO2-Wert
</text>
  </threadedComment>
  <threadedComment ref="U60" personId="{3BA6D8D0-0F9B-53C8-9990-05222548B652}" id="{65B89B33-FD47-52D6-B16D-D3C2FF19F043}">
    <text xml:space="preserve">CO2-Wert
</text>
  </threadedComment>
  <threadedComment ref="V60" personId="{3BA6D8D0-0F9B-53C8-9990-05222548B652}" id="{69174588-2228-DCC9-1BA7-38249567FF5C}">
    <text xml:space="preserve">CO2-Wert
</text>
  </threadedComment>
  <threadedComment ref="W60" personId="{3BA6D8D0-0F9B-53C8-9990-05222548B652}" id="{C8189D7B-9E15-2A89-E781-4499D7BB957D}">
    <text xml:space="preserve">CO2-Wert
</text>
  </threadedComment>
  <threadedComment ref="X60" personId="{3BA6D8D0-0F9B-53C8-9990-05222548B652}" id="{E0D35EC2-5F72-322C-2E72-1F2F1D44813C}">
    <text xml:space="preserve">CO2-Wert
</text>
  </threadedComment>
  <threadedComment ref="Y60" personId="{3BA6D8D0-0F9B-53C8-9990-05222548B652}" id="{52B8C15C-7884-42BF-EACD-293EA731895E}">
    <text xml:space="preserve">CO2-Wert
</text>
  </threadedComment>
  <threadedComment ref="Z60" personId="{3BA6D8D0-0F9B-53C8-9990-05222548B652}" id="{89EB73EF-A535-B92A-DCAE-F503B019D5DD}">
    <text xml:space="preserve">CO2-Wert
</text>
  </threadedComment>
  <threadedComment ref="I61" personId="{456EE2ED-E670-A743-CDD7-8DCA46ED5B0E}" id="{C6537794-B133-0592-0814-3EBE57B237F7}">
    <text xml:space="preserve">Textfeld
</text>
  </threadedComment>
  <threadedComment ref="J61" personId="{456EE2ED-E670-A743-CDD7-8DCA46ED5B0E}" id="{9D081901-ECF8-28E7-08CC-FB742EDFB74C}">
    <text xml:space="preserve">Textfeld
</text>
  </threadedComment>
  <threadedComment ref="K61" personId="{456EE2ED-E670-A743-CDD7-8DCA46ED5B0E}" id="{2E613AB9-00B7-147A-652D-3E696B948E63}">
    <text xml:space="preserve">Textfeld
</text>
  </threadedComment>
  <threadedComment ref="L61" personId="{456EE2ED-E670-A743-CDD7-8DCA46ED5B0E}" id="{30B555CB-AA38-7C48-3063-E72F89E03F7A}">
    <text xml:space="preserve">Textfeld
</text>
  </threadedComment>
  <threadedComment ref="M61" personId="{456EE2ED-E670-A743-CDD7-8DCA46ED5B0E}" id="{CF06B822-8730-D076-5B56-EC5C3A62D34D}">
    <text xml:space="preserve">Textfeld
</text>
  </threadedComment>
  <threadedComment ref="N61" personId="{456EE2ED-E670-A743-CDD7-8DCA46ED5B0E}" id="{BD633719-3155-7D67-EB97-C3C86A9E3D5E}">
    <text xml:space="preserve">Textfeld
</text>
  </threadedComment>
  <threadedComment ref="O61" personId="{456EE2ED-E670-A743-CDD7-8DCA46ED5B0E}" id="{DCC9D04D-B80A-BF3C-C6F4-21C2684241F7}">
    <text xml:space="preserve">Textfeld
</text>
  </threadedComment>
  <threadedComment ref="P61" personId="{456EE2ED-E670-A743-CDD7-8DCA46ED5B0E}" id="{9FD05E3C-7798-FD60-AFAA-A06F6B82616B}">
    <text xml:space="preserve">Textfeld
</text>
  </threadedComment>
  <threadedComment ref="Q61" personId="{456EE2ED-E670-A743-CDD7-8DCA46ED5B0E}" id="{5872C841-98AC-94AE-8335-1CAAAA4B57C9}">
    <text xml:space="preserve">Textfeld
</text>
  </threadedComment>
  <threadedComment ref="R61" personId="{456EE2ED-E670-A743-CDD7-8DCA46ED5B0E}" id="{F997C53C-AB7E-04CF-FB5D-807594B3AC21}">
    <text xml:space="preserve">Textfeld
</text>
  </threadedComment>
  <threadedComment ref="S61" personId="{456EE2ED-E670-A743-CDD7-8DCA46ED5B0E}" id="{17BA3AA4-A6BC-62A1-11B6-3E11D36CA0C3}">
    <text xml:space="preserve">Textfeld
</text>
  </threadedComment>
  <threadedComment ref="T61" personId="{456EE2ED-E670-A743-CDD7-8DCA46ED5B0E}" id="{D0570DAC-30EE-4409-B892-8B8460187533}">
    <text xml:space="preserve">Textfeld
</text>
  </threadedComment>
  <threadedComment ref="U61" personId="{456EE2ED-E670-A743-CDD7-8DCA46ED5B0E}" id="{4402ECBF-CA0D-B077-65C6-2CC760BEEDF5}">
    <text xml:space="preserve">Textfeld
</text>
  </threadedComment>
  <threadedComment ref="V61" personId="{456EE2ED-E670-A743-CDD7-8DCA46ED5B0E}" id="{3A46C04A-AA36-08FF-886E-E0B1C055BDC7}">
    <text xml:space="preserve">Textfeld
</text>
  </threadedComment>
  <threadedComment ref="W61" personId="{456EE2ED-E670-A743-CDD7-8DCA46ED5B0E}" id="{DFDDF0F0-0959-2C79-4E1C-05FCE51AFAEE}">
    <text xml:space="preserve">Textfeld
</text>
  </threadedComment>
  <threadedComment ref="X61" personId="{456EE2ED-E670-A743-CDD7-8DCA46ED5B0E}" id="{B50723F4-616A-A2E6-8C2D-DBBE65C08782}">
    <text xml:space="preserve">Textfeld
</text>
  </threadedComment>
  <threadedComment ref="Y61" personId="{456EE2ED-E670-A743-CDD7-8DCA46ED5B0E}" id="{B6B998F4-08DA-0367-94E1-7D3680BCE5EE}">
    <text xml:space="preserve">Textfeld
</text>
  </threadedComment>
  <threadedComment ref="Z61" personId="{456EE2ED-E670-A743-CDD7-8DCA46ED5B0E}" id="{95879C84-6254-E439-8782-C39AC751E901}">
    <text xml:space="preserve">Textfeld
</text>
  </threadedComment>
  <threadedComment ref="I62" personId="{3BA6D8D0-0F9B-53C8-9990-05222548B652}" id="{87E5799E-4B56-6B2F-CE6C-D55ADDEB43A8}">
    <text xml:space="preserve">CO2-Wert
</text>
  </threadedComment>
  <threadedComment ref="J62" personId="{3BA6D8D0-0F9B-53C8-9990-05222548B652}" id="{01DC45D7-AB27-59FE-D549-33ECA35BBBEA}">
    <text xml:space="preserve">CO2-Wert
</text>
  </threadedComment>
  <threadedComment ref="K62" personId="{3BA6D8D0-0F9B-53C8-9990-05222548B652}" id="{57E9ADB9-D0CB-8A14-40FD-118A9739B082}">
    <text xml:space="preserve">CO2-Wert
</text>
  </threadedComment>
  <threadedComment ref="L62" personId="{3BA6D8D0-0F9B-53C8-9990-05222548B652}" id="{FB0B533C-A068-03EE-8626-0CA2D12E520A}">
    <text xml:space="preserve">CO2-Wert
</text>
  </threadedComment>
  <threadedComment ref="M62" personId="{3BA6D8D0-0F9B-53C8-9990-05222548B652}" id="{AC7B7815-A289-4ACE-ABD6-F77708BB9598}">
    <text xml:space="preserve">CO2-Wert
</text>
  </threadedComment>
  <threadedComment ref="N62" personId="{3BA6D8D0-0F9B-53C8-9990-05222548B652}" id="{1A41C5AC-DB69-8862-91FE-48208AE02A08}">
    <text xml:space="preserve">CO2-Wert
</text>
  </threadedComment>
  <threadedComment ref="O62" personId="{3BA6D8D0-0F9B-53C8-9990-05222548B652}" id="{A2648746-6827-2439-ED06-3052F62FB256}">
    <text xml:space="preserve">CO2-Wert
</text>
  </threadedComment>
  <threadedComment ref="P62" personId="{3BA6D8D0-0F9B-53C8-9990-05222548B652}" id="{573541E0-DC12-4EFF-05F5-57813A7194BA}">
    <text xml:space="preserve">CO2-Wert
</text>
  </threadedComment>
  <threadedComment ref="Q62" personId="{3BA6D8D0-0F9B-53C8-9990-05222548B652}" id="{DE736EBB-9764-99C7-5EDC-8E4D1E7E02CF}">
    <text xml:space="preserve">CO2-Wert
</text>
  </threadedComment>
  <threadedComment ref="R62" personId="{3BA6D8D0-0F9B-53C8-9990-05222548B652}" id="{CCCDDB02-E516-09AA-75B4-EEDFA018369D}">
    <text xml:space="preserve">CO2-Wert
</text>
  </threadedComment>
  <threadedComment ref="S62" personId="{3BA6D8D0-0F9B-53C8-9990-05222548B652}" id="{4CC6D412-0A40-DDC7-32DD-CE119809B468}">
    <text xml:space="preserve">CO2-Wert
</text>
  </threadedComment>
  <threadedComment ref="T62" personId="{3BA6D8D0-0F9B-53C8-9990-05222548B652}" id="{6F955BFC-70B4-9669-472F-B8CB7239148B}">
    <text xml:space="preserve">CO2-Wert
</text>
  </threadedComment>
  <threadedComment ref="U62" personId="{3BA6D8D0-0F9B-53C8-9990-05222548B652}" id="{713A1F60-DD4B-79A2-356F-FFD71D4A3BC9}">
    <text xml:space="preserve">CO2-Wert
</text>
  </threadedComment>
  <threadedComment ref="V62" personId="{3BA6D8D0-0F9B-53C8-9990-05222548B652}" id="{B144D308-49D6-7097-ED0A-41E99AD8A8AF}">
    <text xml:space="preserve">CO2-Wert
</text>
  </threadedComment>
  <threadedComment ref="W62" personId="{3BA6D8D0-0F9B-53C8-9990-05222548B652}" id="{D9F0D136-6504-F6FF-DD66-8A8297F5DD56}">
    <text xml:space="preserve">CO2-Wert
</text>
  </threadedComment>
  <threadedComment ref="X62" personId="{3BA6D8D0-0F9B-53C8-9990-05222548B652}" id="{88A00B28-FDDC-4FDF-EB22-B2694C7EDC25}">
    <text xml:space="preserve">CO2-Wert
</text>
  </threadedComment>
  <threadedComment ref="Y62" personId="{3BA6D8D0-0F9B-53C8-9990-05222548B652}" id="{9D8D65C6-B422-1115-ADD5-E0AB5FD78B29}">
    <text xml:space="preserve">CO2-Wert
</text>
  </threadedComment>
  <threadedComment ref="Z62" personId="{3BA6D8D0-0F9B-53C8-9990-05222548B652}" id="{DD3D3A01-B96D-9183-E43B-FD0E47EF7075}">
    <text xml:space="preserve">CO2-Wert
</text>
  </threadedComment>
  <threadedComment ref="I63" personId="{456EE2ED-E670-A743-CDD7-8DCA46ED5B0E}" id="{3B16DE14-4588-361E-7F6E-370EA44ACB04}">
    <text xml:space="preserve">Textfeld
</text>
  </threadedComment>
  <threadedComment ref="J63" personId="{456EE2ED-E670-A743-CDD7-8DCA46ED5B0E}" id="{7E4B9B8B-4402-3C4F-660A-2EC26D7B7799}">
    <text xml:space="preserve">Textfeld
</text>
  </threadedComment>
  <threadedComment ref="K63" personId="{456EE2ED-E670-A743-CDD7-8DCA46ED5B0E}" id="{5C748111-4700-7A1F-BA62-21EA7C1F0D61}">
    <text xml:space="preserve">Textfeld
</text>
  </threadedComment>
  <threadedComment ref="L63" personId="{456EE2ED-E670-A743-CDD7-8DCA46ED5B0E}" id="{66BF3DC0-D9E5-C0B2-1B2E-020704DA39D1}">
    <text xml:space="preserve">Textfeld
</text>
  </threadedComment>
  <threadedComment ref="M63" personId="{456EE2ED-E670-A743-CDD7-8DCA46ED5B0E}" id="{37EDA24C-6104-338A-0EED-DC9B3E59DA25}">
    <text xml:space="preserve">Textfeld
</text>
  </threadedComment>
  <threadedComment ref="N63" personId="{456EE2ED-E670-A743-CDD7-8DCA46ED5B0E}" id="{DC3B2FB1-612D-450B-2281-878CBEB0206D}">
    <text xml:space="preserve">Textfeld
</text>
  </threadedComment>
  <threadedComment ref="O63" personId="{456EE2ED-E670-A743-CDD7-8DCA46ED5B0E}" id="{D03A50A8-DFE5-57C3-7A05-E46839FE540B}">
    <text xml:space="preserve">Textfeld
</text>
  </threadedComment>
  <threadedComment ref="P63" personId="{456EE2ED-E670-A743-CDD7-8DCA46ED5B0E}" id="{29E5D44E-4C51-ED41-EAD9-C326D78876D3}">
    <text xml:space="preserve">Textfeld
</text>
  </threadedComment>
  <threadedComment ref="Q63" personId="{456EE2ED-E670-A743-CDD7-8DCA46ED5B0E}" id="{69864DA8-2C9B-840D-EFDC-95E55F4DAB0D}">
    <text xml:space="preserve">Textfeld
</text>
  </threadedComment>
  <threadedComment ref="R63" personId="{456EE2ED-E670-A743-CDD7-8DCA46ED5B0E}" id="{065386E6-9E75-3A8A-E1A4-791116788224}">
    <text xml:space="preserve">Textfeld
</text>
  </threadedComment>
  <threadedComment ref="S63" personId="{456EE2ED-E670-A743-CDD7-8DCA46ED5B0E}" id="{70DD7270-6031-56C5-D324-59C73E930CCC}">
    <text xml:space="preserve">Textfeld
</text>
  </threadedComment>
  <threadedComment ref="T63" personId="{456EE2ED-E670-A743-CDD7-8DCA46ED5B0E}" id="{C69E9F36-D2F7-1DF4-AA2D-F9C72CEFE570}">
    <text xml:space="preserve">Textfeld
</text>
  </threadedComment>
  <threadedComment ref="U63" personId="{456EE2ED-E670-A743-CDD7-8DCA46ED5B0E}" id="{8D04A033-D9CA-88AC-B5CD-CCA2002200D2}">
    <text xml:space="preserve">Textfeld
</text>
  </threadedComment>
  <threadedComment ref="V63" personId="{456EE2ED-E670-A743-CDD7-8DCA46ED5B0E}" id="{36132694-EA90-AA71-6043-9A3C9705CB7E}">
    <text xml:space="preserve">Textfeld
</text>
  </threadedComment>
  <threadedComment ref="W63" personId="{456EE2ED-E670-A743-CDD7-8DCA46ED5B0E}" id="{939557C4-3AE0-BF00-C40D-1262B3E9264A}">
    <text xml:space="preserve">Textfeld
</text>
  </threadedComment>
  <threadedComment ref="X63" personId="{456EE2ED-E670-A743-CDD7-8DCA46ED5B0E}" id="{2D320024-57E7-B685-F330-7A0994CBC337}">
    <text xml:space="preserve">Textfeld
</text>
  </threadedComment>
  <threadedComment ref="Y63" personId="{456EE2ED-E670-A743-CDD7-8DCA46ED5B0E}" id="{9C0C0E09-5B9D-CFD3-A6D0-AB9FE2C37D7E}">
    <text xml:space="preserve">Textfeld
</text>
  </threadedComment>
  <threadedComment ref="Z63" personId="{456EE2ED-E670-A743-CDD7-8DCA46ED5B0E}" id="{A40D022E-B101-878E-CB40-F31B1332CF1A}">
    <text xml:space="preserve">Textfeld
</text>
  </threadedComment>
  <threadedComment ref="I64" personId="{3BA6D8D0-0F9B-53C8-9990-05222548B652}" id="{4AA97EEE-2186-6E2E-6F88-559489AB2485}">
    <text xml:space="preserve">CO2-Wert
</text>
  </threadedComment>
  <threadedComment ref="J64" personId="{3BA6D8D0-0F9B-53C8-9990-05222548B652}" id="{9E8CDCDB-A59D-23FC-BE67-94A70B9B77A4}">
    <text xml:space="preserve">CO2-Wert
</text>
  </threadedComment>
  <threadedComment ref="K64" personId="{3BA6D8D0-0F9B-53C8-9990-05222548B652}" id="{CCEABABB-A6D2-3EFC-CDB7-F1AC0C85C82D}">
    <text xml:space="preserve">CO2-Wert
</text>
  </threadedComment>
  <threadedComment ref="L64" personId="{3BA6D8D0-0F9B-53C8-9990-05222548B652}" id="{374418FB-2E49-F4E1-8F5C-28A52427F234}">
    <text xml:space="preserve">CO2-Wert
</text>
  </threadedComment>
  <threadedComment ref="M64" personId="{3BA6D8D0-0F9B-53C8-9990-05222548B652}" id="{BA10B3C5-A6FA-B5B5-D47A-4302DACEC036}">
    <text xml:space="preserve">CO2-Wert
</text>
  </threadedComment>
  <threadedComment ref="N64" personId="{3BA6D8D0-0F9B-53C8-9990-05222548B652}" id="{10EA9D74-53E7-596F-D8A8-B7E4193E514B}">
    <text xml:space="preserve">CO2-Wert
</text>
  </threadedComment>
  <threadedComment ref="O64" personId="{3BA6D8D0-0F9B-53C8-9990-05222548B652}" id="{AD336432-57A5-DECD-18D1-261D310EC4DB}">
    <text xml:space="preserve">CO2-Wert
</text>
  </threadedComment>
  <threadedComment ref="P64" personId="{3BA6D8D0-0F9B-53C8-9990-05222548B652}" id="{E2AFFD73-7A46-5BB6-833C-0D4D55941114}">
    <text xml:space="preserve">CO2-Wert
</text>
  </threadedComment>
  <threadedComment ref="Q64" personId="{3BA6D8D0-0F9B-53C8-9990-05222548B652}" id="{00550FB0-5BBC-A10B-ACA4-EF3824A0D1A0}">
    <text xml:space="preserve">CO2-Wert
</text>
  </threadedComment>
  <threadedComment ref="R64" personId="{3BA6D8D0-0F9B-53C8-9990-05222548B652}" id="{12ED1382-966D-341F-009E-09C845EB09E5}">
    <text xml:space="preserve">CO2-Wert
</text>
  </threadedComment>
  <threadedComment ref="S64" personId="{3BA6D8D0-0F9B-53C8-9990-05222548B652}" id="{33B4D60B-6521-EA64-6FBC-E18A2DAC3182}">
    <text xml:space="preserve">CO2-Wert
</text>
  </threadedComment>
  <threadedComment ref="T64" personId="{3BA6D8D0-0F9B-53C8-9990-05222548B652}" id="{8627C2CA-541F-6BA2-97F2-E5258149FB2A}">
    <text xml:space="preserve">CO2-Wert
</text>
  </threadedComment>
  <threadedComment ref="U64" personId="{3BA6D8D0-0F9B-53C8-9990-05222548B652}" id="{4DB8AA0C-D941-7CB9-4E73-8C7C10E17588}">
    <text xml:space="preserve">CO2-Wert
</text>
  </threadedComment>
  <threadedComment ref="V64" personId="{3BA6D8D0-0F9B-53C8-9990-05222548B652}" id="{7E92E3D4-F099-DD2D-DBE9-B4A3923E7780}">
    <text xml:space="preserve">CO2-Wert
</text>
  </threadedComment>
  <threadedComment ref="W64" personId="{3BA6D8D0-0F9B-53C8-9990-05222548B652}" id="{9CFCEBDF-429D-6F81-1C7A-2290E2674108}">
    <text xml:space="preserve">CO2-Wert
</text>
  </threadedComment>
  <threadedComment ref="X64" personId="{3BA6D8D0-0F9B-53C8-9990-05222548B652}" id="{83D63B24-F115-FE70-2361-628E2AF45B8B}">
    <text xml:space="preserve">CO2-Wert
</text>
  </threadedComment>
  <threadedComment ref="Y64" personId="{3BA6D8D0-0F9B-53C8-9990-05222548B652}" id="{CD46E6AD-60FF-CE81-7182-721763ABA658}">
    <text xml:space="preserve">CO2-Wert
</text>
  </threadedComment>
  <threadedComment ref="Z64" personId="{3BA6D8D0-0F9B-53C8-9990-05222548B652}" id="{CFE04AF2-9E31-1514-207A-C7683DC5C982}">
    <text xml:space="preserve">CO2-Wert
</text>
  </threadedComment>
  <threadedComment ref="I65" personId="{456EE2ED-E670-A743-CDD7-8DCA46ED5B0E}" id="{73F5BB8A-0BD0-AA02-DB62-7B8CBE4023FF}">
    <text xml:space="preserve">Textfeld
</text>
  </threadedComment>
  <threadedComment ref="J65" personId="{456EE2ED-E670-A743-CDD7-8DCA46ED5B0E}" id="{23ADBD32-D661-3DED-2CDA-46E246C8A31D}">
    <text xml:space="preserve">Textfeld
</text>
  </threadedComment>
  <threadedComment ref="K65" personId="{456EE2ED-E670-A743-CDD7-8DCA46ED5B0E}" id="{4A7C8DF7-87E3-E0E0-14E6-1DA608060E20}">
    <text xml:space="preserve">Textfeld
</text>
  </threadedComment>
  <threadedComment ref="L65" personId="{456EE2ED-E670-A743-CDD7-8DCA46ED5B0E}" id="{A47F1410-000D-FAA6-D39E-05C33911DF59}">
    <text xml:space="preserve">Textfeld
</text>
  </threadedComment>
  <threadedComment ref="M65" personId="{456EE2ED-E670-A743-CDD7-8DCA46ED5B0E}" id="{9B79AA9F-20DB-9F41-29FA-950CF3FCD1C1}">
    <text xml:space="preserve">Textfeld
</text>
  </threadedComment>
  <threadedComment ref="N65" personId="{456EE2ED-E670-A743-CDD7-8DCA46ED5B0E}" id="{522C9798-8354-4A42-4084-3595E9D0F039}">
    <text xml:space="preserve">Textfeld
</text>
  </threadedComment>
  <threadedComment ref="O65" personId="{456EE2ED-E670-A743-CDD7-8DCA46ED5B0E}" id="{86DB3DD7-573B-96EA-4104-1CA7511B9F97}">
    <text xml:space="preserve">Textfeld
</text>
  </threadedComment>
  <threadedComment ref="P65" personId="{456EE2ED-E670-A743-CDD7-8DCA46ED5B0E}" id="{1A3E4C79-7E0B-CE2F-D669-BACB0E6DD60D}">
    <text xml:space="preserve">Textfeld
</text>
  </threadedComment>
  <threadedComment ref="Q65" personId="{456EE2ED-E670-A743-CDD7-8DCA46ED5B0E}" id="{4E4094BE-FF15-3D3C-5CED-78A5D0A9C2BA}">
    <text xml:space="preserve">Textfeld
</text>
  </threadedComment>
  <threadedComment ref="R65" personId="{456EE2ED-E670-A743-CDD7-8DCA46ED5B0E}" id="{79DD291B-E6B4-76C2-7341-74B7E4984874}">
    <text xml:space="preserve">Textfeld
</text>
  </threadedComment>
  <threadedComment ref="S65" personId="{456EE2ED-E670-A743-CDD7-8DCA46ED5B0E}" id="{6E4DC76C-1491-A2D8-C226-F120632F294A}">
    <text xml:space="preserve">Textfeld
</text>
  </threadedComment>
  <threadedComment ref="T65" personId="{456EE2ED-E670-A743-CDD7-8DCA46ED5B0E}" id="{D44FD953-B2B2-24E8-AEAB-023FD7A91732}">
    <text xml:space="preserve">Textfeld
</text>
  </threadedComment>
  <threadedComment ref="U65" personId="{456EE2ED-E670-A743-CDD7-8DCA46ED5B0E}" id="{D675E746-AADB-6211-8CC6-BC8540874757}">
    <text xml:space="preserve">Textfeld
</text>
  </threadedComment>
  <threadedComment ref="V65" personId="{456EE2ED-E670-A743-CDD7-8DCA46ED5B0E}" id="{1290C39A-E556-B98B-168A-FF92E354A57D}">
    <text xml:space="preserve">Textfeld
</text>
  </threadedComment>
  <threadedComment ref="W65" personId="{456EE2ED-E670-A743-CDD7-8DCA46ED5B0E}" id="{700D84C8-FAF8-D33A-BAAC-69FA9D046DB2}">
    <text xml:space="preserve">Textfeld
</text>
  </threadedComment>
  <threadedComment ref="X65" personId="{456EE2ED-E670-A743-CDD7-8DCA46ED5B0E}" id="{2F042DE1-5D95-C3D0-FE56-FED6F33BD68C}">
    <text xml:space="preserve">Textfeld
</text>
  </threadedComment>
  <threadedComment ref="Y65" personId="{456EE2ED-E670-A743-CDD7-8DCA46ED5B0E}" id="{AF83B411-A831-A3B1-451B-DB08F809CA9D}">
    <text xml:space="preserve">Textfeld
</text>
  </threadedComment>
  <threadedComment ref="Z65" personId="{456EE2ED-E670-A743-CDD7-8DCA46ED5B0E}" id="{17F29601-7730-63C9-0BD2-F58593A82722}">
    <text xml:space="preserve">Textfeld
</text>
  </threadedComment>
  <threadedComment ref="I66" personId="{3BA6D8D0-0F9B-53C8-9990-05222548B652}" id="{E5047720-15CC-6D15-1615-889667988FCE}">
    <text xml:space="preserve">CO2-Wert
</text>
  </threadedComment>
  <threadedComment ref="J66" personId="{3BA6D8D0-0F9B-53C8-9990-05222548B652}" id="{2CB4CE5C-D33C-4647-BAA2-2226B0E2E495}">
    <text xml:space="preserve">CO2-Wert
</text>
  </threadedComment>
  <threadedComment ref="K66" personId="{3BA6D8D0-0F9B-53C8-9990-05222548B652}" id="{4169F504-9565-A479-5D2F-FE0ACE41C127}">
    <text xml:space="preserve">CO2-Wert
</text>
  </threadedComment>
  <threadedComment ref="L66" personId="{3BA6D8D0-0F9B-53C8-9990-05222548B652}" id="{BE11A902-14CA-6015-1D24-6B0D4E8DA036}">
    <text xml:space="preserve">CO2-Wert
</text>
  </threadedComment>
  <threadedComment ref="M66" personId="{3BA6D8D0-0F9B-53C8-9990-05222548B652}" id="{A7DD409F-3B1F-BD71-308D-06B62D622676}">
    <text xml:space="preserve">CO2-Wert
</text>
  </threadedComment>
  <threadedComment ref="N66" personId="{3BA6D8D0-0F9B-53C8-9990-05222548B652}" id="{C3AA7113-28D8-66B1-A4F6-B6DA2A52BC0D}">
    <text xml:space="preserve">CO2-Wert
</text>
  </threadedComment>
  <threadedComment ref="O66" personId="{3BA6D8D0-0F9B-53C8-9990-05222548B652}" id="{A7A6D9E3-3FF3-2CB1-7854-DD13B5963946}">
    <text xml:space="preserve">CO2-Wert
</text>
  </threadedComment>
  <threadedComment ref="P66" personId="{3BA6D8D0-0F9B-53C8-9990-05222548B652}" id="{C4F04B71-060B-5ACB-A4D6-16FACE8AD042}">
    <text xml:space="preserve">CO2-Wert
</text>
  </threadedComment>
  <threadedComment ref="Q66" personId="{3BA6D8D0-0F9B-53C8-9990-05222548B652}" id="{7560689E-CA84-2EA1-40F7-CC1020630096}">
    <text xml:space="preserve">CO2-Wert
</text>
  </threadedComment>
  <threadedComment ref="R66" personId="{3BA6D8D0-0F9B-53C8-9990-05222548B652}" id="{CB1BD174-70CA-A98F-ADD9-0ACD32654F6E}">
    <text xml:space="preserve">CO2-Wert
</text>
  </threadedComment>
  <threadedComment ref="S66" personId="{3BA6D8D0-0F9B-53C8-9990-05222548B652}" id="{45B683B7-21D6-FAD5-97A8-94E415750233}">
    <text xml:space="preserve">CO2-Wert
</text>
  </threadedComment>
  <threadedComment ref="T66" personId="{3BA6D8D0-0F9B-53C8-9990-05222548B652}" id="{E220BD39-DDE3-0F34-D238-6800C8A38D14}">
    <text xml:space="preserve">CO2-Wert
</text>
  </threadedComment>
  <threadedComment ref="U66" personId="{3BA6D8D0-0F9B-53C8-9990-05222548B652}" id="{FA9317A9-7F88-1EB0-303A-3D75514A3DBD}">
    <text xml:space="preserve">CO2-Wert
</text>
  </threadedComment>
  <threadedComment ref="V66" personId="{3BA6D8D0-0F9B-53C8-9990-05222548B652}" id="{B2617D44-840F-BF42-0605-0DCC097DEC34}">
    <text xml:space="preserve">CO2-Wert
</text>
  </threadedComment>
  <threadedComment ref="W66" personId="{3BA6D8D0-0F9B-53C8-9990-05222548B652}" id="{09EEFF70-D652-70B1-7E0C-FF75F07088B5}">
    <text xml:space="preserve">CO2-Wert
</text>
  </threadedComment>
  <threadedComment ref="X66" personId="{3BA6D8D0-0F9B-53C8-9990-05222548B652}" id="{E8CB54D4-563A-C547-6632-5362361B4673}">
    <text xml:space="preserve">CO2-Wert
</text>
  </threadedComment>
  <threadedComment ref="Y66" personId="{3BA6D8D0-0F9B-53C8-9990-05222548B652}" id="{7B7BF2A9-A472-0ADF-747B-813C47D6234B}">
    <text xml:space="preserve">CO2-Wert
</text>
  </threadedComment>
  <threadedComment ref="Z66" personId="{3BA6D8D0-0F9B-53C8-9990-05222548B652}" id="{1D93586D-2CBB-0260-2343-E40AC9F40FA3}">
    <text xml:space="preserve">CO2-Wert
</text>
  </threadedComment>
  <threadedComment ref="I67" personId="{456EE2ED-E670-A743-CDD7-8DCA46ED5B0E}" id="{876111F1-34FB-DE3F-389D-106BF985441A}">
    <text xml:space="preserve">Textfeld
</text>
  </threadedComment>
  <threadedComment ref="J67" personId="{456EE2ED-E670-A743-CDD7-8DCA46ED5B0E}" id="{B6800AB4-6AD9-F3E0-BD91-B3CB4965BC27}">
    <text xml:space="preserve">Textfeld
</text>
  </threadedComment>
  <threadedComment ref="K67" personId="{456EE2ED-E670-A743-CDD7-8DCA46ED5B0E}" id="{52465FA1-744F-BB1E-0FCD-B57B82220041}">
    <text xml:space="preserve">Textfeld
</text>
  </threadedComment>
  <threadedComment ref="L67" personId="{456EE2ED-E670-A743-CDD7-8DCA46ED5B0E}" id="{C5E25694-312C-66A5-256D-EDECF89D57AA}">
    <text xml:space="preserve">Textfeld
</text>
  </threadedComment>
  <threadedComment ref="M67" personId="{456EE2ED-E670-A743-CDD7-8DCA46ED5B0E}" id="{B7AE018A-5D45-9D0A-B627-3213583AA4B2}">
    <text xml:space="preserve">Textfeld
</text>
  </threadedComment>
  <threadedComment ref="N67" personId="{456EE2ED-E670-A743-CDD7-8DCA46ED5B0E}" id="{FF143328-27B0-A304-5350-CE916120F502}">
    <text xml:space="preserve">Textfeld
</text>
  </threadedComment>
  <threadedComment ref="O67" personId="{456EE2ED-E670-A743-CDD7-8DCA46ED5B0E}" id="{504525EB-7911-94E6-E2AC-41A77EC32221}">
    <text xml:space="preserve">Textfeld
</text>
  </threadedComment>
  <threadedComment ref="P67" personId="{456EE2ED-E670-A743-CDD7-8DCA46ED5B0E}" id="{E76BA142-3BD6-6203-951D-7ED16E5B655C}">
    <text xml:space="preserve">Textfeld
</text>
  </threadedComment>
  <threadedComment ref="Q67" personId="{456EE2ED-E670-A743-CDD7-8DCA46ED5B0E}" id="{A615C47E-B513-70B4-76A4-EB3EBCA40A04}">
    <text xml:space="preserve">Textfeld
</text>
  </threadedComment>
  <threadedComment ref="R67" personId="{456EE2ED-E670-A743-CDD7-8DCA46ED5B0E}" id="{F57CED88-5629-152F-3DA2-59121A174ABC}">
    <text xml:space="preserve">Textfeld
</text>
  </threadedComment>
  <threadedComment ref="S67" personId="{456EE2ED-E670-A743-CDD7-8DCA46ED5B0E}" id="{02C6D1EE-CEB3-798D-0912-25B8B9CFCC21}">
    <text xml:space="preserve">Textfeld
</text>
  </threadedComment>
  <threadedComment ref="T67" personId="{456EE2ED-E670-A743-CDD7-8DCA46ED5B0E}" id="{5FC9EBB1-A0BB-35BB-642E-7D3FDCB978F6}">
    <text xml:space="preserve">Textfeld
</text>
  </threadedComment>
  <threadedComment ref="U67" personId="{456EE2ED-E670-A743-CDD7-8DCA46ED5B0E}" id="{929AE5C3-CE61-166D-53CC-B1793FBDB2D0}">
    <text xml:space="preserve">Textfeld
</text>
  </threadedComment>
  <threadedComment ref="V67" personId="{456EE2ED-E670-A743-CDD7-8DCA46ED5B0E}" id="{27FA5BA0-F852-8E5C-CF60-5FCF9CC600D8}">
    <text xml:space="preserve">Textfeld
</text>
  </threadedComment>
  <threadedComment ref="W67" personId="{456EE2ED-E670-A743-CDD7-8DCA46ED5B0E}" id="{6164840F-D611-5A07-102E-FADBE2E528D4}">
    <text xml:space="preserve">Textfeld
</text>
  </threadedComment>
  <threadedComment ref="X67" personId="{456EE2ED-E670-A743-CDD7-8DCA46ED5B0E}" id="{E92210B2-906A-B32A-5EB9-A10F89461464}">
    <text xml:space="preserve">Textfeld
</text>
  </threadedComment>
  <threadedComment ref="Y67" personId="{456EE2ED-E670-A743-CDD7-8DCA46ED5B0E}" id="{646FA0D8-4527-B0CC-4D85-301BFC4B2C6C}">
    <text xml:space="preserve">Textfeld
</text>
  </threadedComment>
  <threadedComment ref="Z67" personId="{456EE2ED-E670-A743-CDD7-8DCA46ED5B0E}" id="{67221A2A-2D6F-1804-AFDD-03A1E11D6A96}">
    <text xml:space="preserve">Textfeld
</text>
  </threadedComment>
  <threadedComment ref="I68" personId="{3BA6D8D0-0F9B-53C8-9990-05222548B652}" id="{8D551E4C-9FC8-2A38-FFB6-E6526F05A864}">
    <text xml:space="preserve">CO2-Wert
</text>
  </threadedComment>
  <threadedComment ref="J68" personId="{3BA6D8D0-0F9B-53C8-9990-05222548B652}" id="{484D2AB8-6FCC-AA22-90E8-FB071B16CC14}">
    <text xml:space="preserve">CO2-Wert
</text>
  </threadedComment>
  <threadedComment ref="K68" personId="{3BA6D8D0-0F9B-53C8-9990-05222548B652}" id="{B423A7E1-FB16-9A13-CDDA-3F75BD31AA94}">
    <text xml:space="preserve">CO2-Wert
</text>
  </threadedComment>
  <threadedComment ref="L68" personId="{3BA6D8D0-0F9B-53C8-9990-05222548B652}" id="{AD50018F-BFAD-8297-CBDF-D5706CB3B94A}">
    <text xml:space="preserve">CO2-Wert
</text>
  </threadedComment>
  <threadedComment ref="M68" personId="{3BA6D8D0-0F9B-53C8-9990-05222548B652}" id="{186A77EB-51B9-94CA-26C0-BDDF4B8C4B35}">
    <text xml:space="preserve">CO2-Wert
</text>
  </threadedComment>
  <threadedComment ref="N68" personId="{3BA6D8D0-0F9B-53C8-9990-05222548B652}" id="{8E57FF6A-E340-BABB-07FA-001886BB6B0A}">
    <text xml:space="preserve">CO2-Wert
</text>
  </threadedComment>
  <threadedComment ref="O68" personId="{3BA6D8D0-0F9B-53C8-9990-05222548B652}" id="{EB71419C-743B-6E98-C5CC-A3E015B4712B}">
    <text xml:space="preserve">CO2-Wert
</text>
  </threadedComment>
  <threadedComment ref="P68" personId="{3BA6D8D0-0F9B-53C8-9990-05222548B652}" id="{6F512592-0759-F6CD-00B5-12AB6BB5094E}">
    <text xml:space="preserve">CO2-Wert
</text>
  </threadedComment>
  <threadedComment ref="Q68" personId="{3BA6D8D0-0F9B-53C8-9990-05222548B652}" id="{9983E4E7-C7E3-0240-F90A-07519CBA26A9}">
    <text xml:space="preserve">CO2-Wert
</text>
  </threadedComment>
  <threadedComment ref="R68" personId="{3BA6D8D0-0F9B-53C8-9990-05222548B652}" id="{55B42844-4463-484C-34A1-6E3C9F802EF9}">
    <text xml:space="preserve">CO2-Wert
</text>
  </threadedComment>
  <threadedComment ref="S68" personId="{3BA6D8D0-0F9B-53C8-9990-05222548B652}" id="{8748752E-6C19-D24B-8D4A-55D122C5A3C5}">
    <text xml:space="preserve">CO2-Wert
</text>
  </threadedComment>
  <threadedComment ref="T68" personId="{3BA6D8D0-0F9B-53C8-9990-05222548B652}" id="{662F2BDC-6F16-3C5D-87FF-E8EAB1C774CD}">
    <text xml:space="preserve">CO2-Wert
</text>
  </threadedComment>
  <threadedComment ref="U68" personId="{3BA6D8D0-0F9B-53C8-9990-05222548B652}" id="{6028CF21-C551-229F-6E65-689B3B6BE7DA}">
    <text xml:space="preserve">CO2-Wert
</text>
  </threadedComment>
  <threadedComment ref="V68" personId="{3BA6D8D0-0F9B-53C8-9990-05222548B652}" id="{4536129B-F4BF-0A5F-B9E2-93F93E29AAED}">
    <text xml:space="preserve">CO2-Wert
</text>
  </threadedComment>
  <threadedComment ref="W68" personId="{3BA6D8D0-0F9B-53C8-9990-05222548B652}" id="{E561CB18-21B4-36B6-0474-3526B3942298}">
    <text xml:space="preserve">CO2-Wert
</text>
  </threadedComment>
  <threadedComment ref="X68" personId="{3BA6D8D0-0F9B-53C8-9990-05222548B652}" id="{00E693E2-C45C-9BC3-EE48-A7CB65D6994B}">
    <text xml:space="preserve">CO2-Wert
</text>
  </threadedComment>
  <threadedComment ref="Y68" personId="{3BA6D8D0-0F9B-53C8-9990-05222548B652}" id="{921FC6D2-2FC9-2238-B2D8-64DC91E2918E}">
    <text xml:space="preserve">CO2-Wert
</text>
  </threadedComment>
  <threadedComment ref="Z68" personId="{3BA6D8D0-0F9B-53C8-9990-05222548B652}" id="{844054AF-906C-0D29-F847-0D4731D04A89}">
    <text xml:space="preserve">CO2-Wert
</text>
  </threadedComment>
  <threadedComment ref="I69" personId="{456EE2ED-E670-A743-CDD7-8DCA46ED5B0E}" id="{D89458AD-497F-C80D-83E6-E2F9C501CE7F}">
    <text xml:space="preserve">Textfeld
</text>
  </threadedComment>
  <threadedComment ref="J69" personId="{456EE2ED-E670-A743-CDD7-8DCA46ED5B0E}" id="{3306C983-FE2A-4002-C90D-A8592214D98B}">
    <text xml:space="preserve">Textfeld
</text>
  </threadedComment>
  <threadedComment ref="K69" personId="{456EE2ED-E670-A743-CDD7-8DCA46ED5B0E}" id="{987068A2-A628-F6F1-3F0A-EF6700CB4A3E}">
    <text xml:space="preserve">Textfeld
</text>
  </threadedComment>
  <threadedComment ref="L69" personId="{456EE2ED-E670-A743-CDD7-8DCA46ED5B0E}" id="{5A57D5F0-2433-2859-966B-4DF017F99E98}">
    <text xml:space="preserve">Textfeld
</text>
  </threadedComment>
  <threadedComment ref="M69" personId="{456EE2ED-E670-A743-CDD7-8DCA46ED5B0E}" id="{4FC31E73-B305-2404-90DC-C1212DE2CF59}">
    <text xml:space="preserve">Textfeld
</text>
  </threadedComment>
  <threadedComment ref="N69" personId="{456EE2ED-E670-A743-CDD7-8DCA46ED5B0E}" id="{57EE937E-D5F9-C275-04CC-F2DC0D706070}">
    <text xml:space="preserve">Textfeld
</text>
  </threadedComment>
  <threadedComment ref="O69" personId="{456EE2ED-E670-A743-CDD7-8DCA46ED5B0E}" id="{1501BBAE-8339-AE49-AF33-D8DCFA12A258}">
    <text xml:space="preserve">Textfeld
</text>
  </threadedComment>
  <threadedComment ref="P69" personId="{456EE2ED-E670-A743-CDD7-8DCA46ED5B0E}" id="{3CF0B0A1-653C-CF69-AD99-F73200A0DDA0}">
    <text xml:space="preserve">Textfeld
</text>
  </threadedComment>
  <threadedComment ref="Q69" personId="{456EE2ED-E670-A743-CDD7-8DCA46ED5B0E}" id="{078873B2-A05D-FDC7-42DB-55BC7DBB7D8C}">
    <text xml:space="preserve">Textfeld
</text>
  </threadedComment>
  <threadedComment ref="R69" personId="{456EE2ED-E670-A743-CDD7-8DCA46ED5B0E}" id="{3298B9B5-12E9-E027-DA59-4495EE7FA9FB}">
    <text xml:space="preserve">Textfeld
</text>
  </threadedComment>
  <threadedComment ref="S69" personId="{456EE2ED-E670-A743-CDD7-8DCA46ED5B0E}" id="{D13AED89-4A16-E442-6092-65E1CAFD0434}">
    <text xml:space="preserve">Textfeld
</text>
  </threadedComment>
  <threadedComment ref="T69" personId="{456EE2ED-E670-A743-CDD7-8DCA46ED5B0E}" id="{410B2DEB-B308-4DCD-41BE-60290A79BE60}">
    <text xml:space="preserve">Textfeld
</text>
  </threadedComment>
  <threadedComment ref="U69" personId="{456EE2ED-E670-A743-CDD7-8DCA46ED5B0E}" id="{280E87AC-3E29-59F6-7D7B-96EF5BE04404}">
    <text xml:space="preserve">Textfeld
</text>
  </threadedComment>
  <threadedComment ref="V69" personId="{456EE2ED-E670-A743-CDD7-8DCA46ED5B0E}" id="{7A87B131-C40F-45B5-2212-2BFE4250619D}">
    <text xml:space="preserve">Textfeld
</text>
  </threadedComment>
  <threadedComment ref="W69" personId="{456EE2ED-E670-A743-CDD7-8DCA46ED5B0E}" id="{DF40BC50-8B58-B734-440A-BFC52713C9CA}">
    <text xml:space="preserve">Textfeld
</text>
  </threadedComment>
  <threadedComment ref="X69" personId="{456EE2ED-E670-A743-CDD7-8DCA46ED5B0E}" id="{3B10E193-0A7D-5EC1-D916-8D45343F4792}">
    <text xml:space="preserve">Textfeld
</text>
  </threadedComment>
  <threadedComment ref="Y69" personId="{456EE2ED-E670-A743-CDD7-8DCA46ED5B0E}" id="{B7471F57-DBD2-8FB4-F241-116EBDE1FA53}">
    <text xml:space="preserve">Textfeld
</text>
  </threadedComment>
  <threadedComment ref="Z69" personId="{456EE2ED-E670-A743-CDD7-8DCA46ED5B0E}" id="{AFE40435-7D61-22F1-5851-92C55A6EFA9B}">
    <text xml:space="preserve">Textfeld
</text>
  </threadedComment>
  <threadedComment ref="I70" personId="{3BA6D8D0-0F9B-53C8-9990-05222548B652}" id="{00680041-00B4-4766-B0CE-003F009400DB}">
    <text xml:space="preserve">CO2-Wert
</text>
  </threadedComment>
  <threadedComment ref="J70" personId="{3BA6D8D0-0F9B-53C8-9990-05222548B652}" id="{0036001D-00BF-41E0-B99D-00EA00C30031}">
    <text xml:space="preserve">CO2-Wert
</text>
  </threadedComment>
  <threadedComment ref="K70" personId="{3BA6D8D0-0F9B-53C8-9990-05222548B652}" id="{005B0014-007F-4719-B22B-00470071006A}">
    <text xml:space="preserve">CO2-Wert
</text>
  </threadedComment>
  <threadedComment ref="L70" personId="{3BA6D8D0-0F9B-53C8-9990-05222548B652}" id="{00B5000B-003C-49DB-96BD-004E00C30042}">
    <text xml:space="preserve">CO2-Wert
</text>
  </threadedComment>
  <threadedComment ref="M70" personId="{3BA6D8D0-0F9B-53C8-9990-05222548B652}" id="{0060006F-00C3-4CE4-88FC-007B00710065}">
    <text xml:space="preserve">CO2-Wert
</text>
  </threadedComment>
  <threadedComment ref="N70" personId="{3BA6D8D0-0F9B-53C8-9990-05222548B652}" id="{00B4009C-00BF-4679-B121-00DA00990020}">
    <text xml:space="preserve">CO2-Wert
</text>
  </threadedComment>
  <threadedComment ref="O70" personId="{3BA6D8D0-0F9B-53C8-9990-05222548B652}" id="{00250020-00A2-415B-B213-007E008D0084}">
    <text xml:space="preserve">CO2-Wert
</text>
  </threadedComment>
  <threadedComment ref="P70" personId="{3BA6D8D0-0F9B-53C8-9990-05222548B652}" id="{00360089-000C-454E-A35F-00D500D20056}">
    <text xml:space="preserve">CO2-Wert
</text>
  </threadedComment>
  <threadedComment ref="Q70" personId="{3BA6D8D0-0F9B-53C8-9990-05222548B652}" id="{00110056-0018-4B77-BAF9-00EE00EB0052}">
    <text xml:space="preserve">CO2-Wert
</text>
  </threadedComment>
  <threadedComment ref="R70" personId="{3BA6D8D0-0F9B-53C8-9990-05222548B652}" id="{00750032-00CC-4084-83E6-004300090089}">
    <text xml:space="preserve">CO2-Wert
</text>
  </threadedComment>
  <threadedComment ref="S70" personId="{3BA6D8D0-0F9B-53C8-9990-05222548B652}" id="{004A00CA-00C9-4E0E-8C13-0026000900B4}">
    <text xml:space="preserve">CO2-Wert
</text>
  </threadedComment>
  <threadedComment ref="T70" personId="{3BA6D8D0-0F9B-53C8-9990-05222548B652}" id="{00EA00A0-009F-441D-AF93-000900590001}">
    <text xml:space="preserve">CO2-Wert
</text>
  </threadedComment>
  <threadedComment ref="U70" personId="{3BA6D8D0-0F9B-53C8-9990-05222548B652}" id="{0018007F-002F-43A1-A3DD-006E00B5003B}">
    <text xml:space="preserve">CO2-Wert
</text>
  </threadedComment>
  <threadedComment ref="V70" personId="{3BA6D8D0-0F9B-53C8-9990-05222548B652}" id="{001C009D-0039-4039-9BA2-009400EE0000}">
    <text xml:space="preserve">CO2-Wert
</text>
  </threadedComment>
  <threadedComment ref="W70" personId="{3BA6D8D0-0F9B-53C8-9990-05222548B652}" id="{00D30078-0055-4976-9031-004C00A60006}">
    <text xml:space="preserve">CO2-Wert
</text>
  </threadedComment>
  <threadedComment ref="X70" personId="{3BA6D8D0-0F9B-53C8-9990-05222548B652}" id="{00CB00C0-00EB-4C78-9371-001300360095}">
    <text xml:space="preserve">CO2-Wert
</text>
  </threadedComment>
  <threadedComment ref="Y70" personId="{3BA6D8D0-0F9B-53C8-9990-05222548B652}" id="{0003005F-0088-4649-91AF-0073008700C0}">
    <text xml:space="preserve">CO2-Wert
</text>
  </threadedComment>
  <threadedComment ref="Z70" personId="{3BA6D8D0-0F9B-53C8-9990-05222548B652}" id="{00360008-009D-43B1-ADD0-0075008B0053}">
    <text xml:space="preserve">CO2-Wert
</text>
  </threadedComment>
  <threadedComment ref="I71" personId="{456EE2ED-E670-A743-CDD7-8DCA46ED5B0E}" id="{00C00014-00C2-4FDE-B0F4-007F00220085}">
    <text xml:space="preserve">Textfeld
</text>
  </threadedComment>
  <threadedComment ref="J71" personId="{456EE2ED-E670-A743-CDD7-8DCA46ED5B0E}" id="{00240000-00AA-4709-B432-00D200B50006}">
    <text xml:space="preserve">Textfeld
</text>
  </threadedComment>
  <threadedComment ref="K71" personId="{456EE2ED-E670-A743-CDD7-8DCA46ED5B0E}" id="{00160096-005B-43F0-B0D8-004100C100CB}">
    <text xml:space="preserve">Textfeld
</text>
  </threadedComment>
  <threadedComment ref="L71" personId="{456EE2ED-E670-A743-CDD7-8DCA46ED5B0E}" id="{006D0088-001F-49C8-9ADA-006000F800E2}">
    <text xml:space="preserve">Textfeld
</text>
  </threadedComment>
  <threadedComment ref="M71" personId="{456EE2ED-E670-A743-CDD7-8DCA46ED5B0E}" id="{005B0072-00BB-4EAA-B2EC-00EA00C00028}">
    <text xml:space="preserve">Textfeld
</text>
  </threadedComment>
  <threadedComment ref="N71" personId="{456EE2ED-E670-A743-CDD7-8DCA46ED5B0E}" id="{00670072-0032-47CF-8BC6-0050000E00E7}">
    <text xml:space="preserve">Textfeld
</text>
  </threadedComment>
  <threadedComment ref="O71" personId="{456EE2ED-E670-A743-CDD7-8DCA46ED5B0E}" id="{009A0031-006B-4995-A7DD-001700D900A5}">
    <text xml:space="preserve">Textfeld
</text>
  </threadedComment>
  <threadedComment ref="P71" personId="{456EE2ED-E670-A743-CDD7-8DCA46ED5B0E}" id="{0060000C-00AA-4E14-8841-009700D400F5}">
    <text xml:space="preserve">Textfeld
</text>
  </threadedComment>
  <threadedComment ref="Q71" personId="{456EE2ED-E670-A743-CDD7-8DCA46ED5B0E}" id="{0023006A-0020-42EE-96E9-008C00C7009A}">
    <text xml:space="preserve">Textfeld
</text>
  </threadedComment>
  <threadedComment ref="R71" personId="{456EE2ED-E670-A743-CDD7-8DCA46ED5B0E}" id="{00A0003A-001F-4C86-AE24-0092001100F3}">
    <text xml:space="preserve">Textfeld
</text>
  </threadedComment>
  <threadedComment ref="S71" personId="{456EE2ED-E670-A743-CDD7-8DCA46ED5B0E}" id="{006E0094-0026-4861-A334-006D00FF0037}">
    <text xml:space="preserve">Textfeld
</text>
  </threadedComment>
  <threadedComment ref="T71" personId="{456EE2ED-E670-A743-CDD7-8DCA46ED5B0E}" id="{00C50059-00BA-4C05-8FBD-007400B20085}">
    <text xml:space="preserve">Textfeld
</text>
  </threadedComment>
  <threadedComment ref="U71" personId="{456EE2ED-E670-A743-CDD7-8DCA46ED5B0E}" id="{004F00F9-00FB-4662-90D5-001200960037}">
    <text xml:space="preserve">Textfeld
</text>
  </threadedComment>
  <threadedComment ref="V71" personId="{456EE2ED-E670-A743-CDD7-8DCA46ED5B0E}" id="{00D8005B-00D6-4F8B-9165-007000E000A4}">
    <text xml:space="preserve">Textfeld
</text>
  </threadedComment>
  <threadedComment ref="W71" personId="{456EE2ED-E670-A743-CDD7-8DCA46ED5B0E}" id="{00D70043-00BC-41B7-9845-00FA00600019}">
    <text xml:space="preserve">Textfeld
</text>
  </threadedComment>
  <threadedComment ref="X71" personId="{456EE2ED-E670-A743-CDD7-8DCA46ED5B0E}" id="{00DD0002-0013-4D09-8501-000800FE006F}">
    <text xml:space="preserve">Textfeld
</text>
  </threadedComment>
  <threadedComment ref="Y71" personId="{456EE2ED-E670-A743-CDD7-8DCA46ED5B0E}" id="{002E0035-0066-49C2-9C24-00CB008A0032}">
    <text xml:space="preserve">Textfeld
</text>
  </threadedComment>
  <threadedComment ref="Z71" personId="{456EE2ED-E670-A743-CDD7-8DCA46ED5B0E}" id="{00060020-00ED-454C-872A-00C500400044}">
    <text xml:space="preserve">Textfeld
</text>
  </threadedComment>
  <threadedComment ref="I78" personId="{3BA6D8D0-0F9B-53C8-9990-05222548B652}" id="{006300D4-00DF-4087-A614-003D00A00044}">
    <text xml:space="preserve">CO2-Wert
</text>
  </threadedComment>
  <threadedComment ref="J78" personId="{3BA6D8D0-0F9B-53C8-9990-05222548B652}" id="{00B100F1-0020-44B8-8788-003400320063}">
    <text xml:space="preserve">CO2-Wert
</text>
  </threadedComment>
  <threadedComment ref="K78" personId="{3BA6D8D0-0F9B-53C8-9990-05222548B652}" id="{00390052-0013-41DC-B7E7-007C000A00B9}">
    <text xml:space="preserve">CO2-Wert
</text>
  </threadedComment>
  <threadedComment ref="L78" personId="{3BA6D8D0-0F9B-53C8-9990-05222548B652}" id="{002B0050-004B-4E17-A586-00B100C1002B}">
    <text xml:space="preserve">CO2-Wert
</text>
  </threadedComment>
  <threadedComment ref="M78" personId="{3BA6D8D0-0F9B-53C8-9990-05222548B652}" id="{002A0050-0003-4939-9B4F-007700720028}">
    <text xml:space="preserve">CO2-Wert
</text>
  </threadedComment>
  <threadedComment ref="N78" personId="{3BA6D8D0-0F9B-53C8-9990-05222548B652}" id="{0007009D-0013-4351-9398-002800E1005F}">
    <text xml:space="preserve">CO2-Wert
</text>
  </threadedComment>
  <threadedComment ref="O78" personId="{3BA6D8D0-0F9B-53C8-9990-05222548B652}" id="{0028002C-0059-45A5-A1E0-003A005600A7}">
    <text xml:space="preserve">CO2-Wert
</text>
  </threadedComment>
  <threadedComment ref="P78" personId="{3BA6D8D0-0F9B-53C8-9990-05222548B652}" id="{00480017-00BA-4034-8DD3-00D9003E00A3}">
    <text xml:space="preserve">CO2-Wert
</text>
  </threadedComment>
  <threadedComment ref="Q78" personId="{3BA6D8D0-0F9B-53C8-9990-05222548B652}" id="{00AD00C9-0018-4FF3-98F0-0039006000AD}">
    <text xml:space="preserve">CO2-Wert
</text>
  </threadedComment>
  <threadedComment ref="R78" personId="{3BA6D8D0-0F9B-53C8-9990-05222548B652}" id="{008F008B-00C7-4C98-B20D-004600CF0083}">
    <text xml:space="preserve">CO2-Wert
</text>
  </threadedComment>
  <threadedComment ref="S78" personId="{3BA6D8D0-0F9B-53C8-9990-05222548B652}" id="{00A7001E-004F-4CDD-9480-003E00EC0014}">
    <text xml:space="preserve">CO2-Wert
</text>
  </threadedComment>
  <threadedComment ref="T78" personId="{3BA6D8D0-0F9B-53C8-9990-05222548B652}" id="{00B1001C-007C-4F13-BD0D-0013002A00F7}">
    <text xml:space="preserve">CO2-Wert
</text>
  </threadedComment>
  <threadedComment ref="U78" personId="{3BA6D8D0-0F9B-53C8-9990-05222548B652}" id="{0039002D-006A-4DD2-8FBA-006E0012003F}">
    <text xml:space="preserve">CO2-Wert
</text>
  </threadedComment>
  <threadedComment ref="V78" personId="{3BA6D8D0-0F9B-53C8-9990-05222548B652}" id="{00E10019-0098-4CD5-9B17-002300D9004F}">
    <text xml:space="preserve">CO2-Wert
</text>
  </threadedComment>
  <threadedComment ref="W78" personId="{3BA6D8D0-0F9B-53C8-9990-05222548B652}" id="{008600E5-00BE-4596-9E1A-00B2009C00AB}">
    <text xml:space="preserve">CO2-Wert
</text>
  </threadedComment>
  <threadedComment ref="X78" personId="{3BA6D8D0-0F9B-53C8-9990-05222548B652}" id="{00950075-00FC-4335-8888-00F3009000EF}">
    <text xml:space="preserve">CO2-Wert
</text>
  </threadedComment>
  <threadedComment ref="Y78" personId="{3BA6D8D0-0F9B-53C8-9990-05222548B652}" id="{00D7002F-00AB-451F-95ED-000800BB0029}">
    <text xml:space="preserve">CO2-Wert
</text>
  </threadedComment>
  <threadedComment ref="Z78" personId="{3BA6D8D0-0F9B-53C8-9990-05222548B652}" id="{00160015-008C-423F-9F71-0069001100B8}">
    <text xml:space="preserve">CO2-Wert
</text>
  </threadedComment>
  <threadedComment ref="I79" personId="{456EE2ED-E670-A743-CDD7-8DCA46ED5B0E}" id="{00D500B4-006E-4601-A717-001500BC0084}">
    <text xml:space="preserve">Textfeld
</text>
  </threadedComment>
  <threadedComment ref="J79" personId="{456EE2ED-E670-A743-CDD7-8DCA46ED5B0E}" id="{0089002E-006F-416C-A46B-006200390061}">
    <text xml:space="preserve">Textfeld
</text>
  </threadedComment>
  <threadedComment ref="K79" personId="{456EE2ED-E670-A743-CDD7-8DCA46ED5B0E}" id="{0043002F-008B-4437-A334-0024001800D7}">
    <text xml:space="preserve">Textfeld
</text>
  </threadedComment>
  <threadedComment ref="L79" personId="{456EE2ED-E670-A743-CDD7-8DCA46ED5B0E}" id="{005E00BF-004D-4B81-95BF-008B0053001E}">
    <text xml:space="preserve">Textfeld
</text>
  </threadedComment>
  <threadedComment ref="M79" personId="{456EE2ED-E670-A743-CDD7-8DCA46ED5B0E}" id="{00B600AE-00DC-46F5-8313-006800EA00C8}">
    <text xml:space="preserve">Textfeld
</text>
  </threadedComment>
  <threadedComment ref="N79" personId="{456EE2ED-E670-A743-CDD7-8DCA46ED5B0E}" id="{00340079-0092-46F4-B211-00D200C10068}">
    <text xml:space="preserve">Textfeld
</text>
  </threadedComment>
  <threadedComment ref="O79" personId="{456EE2ED-E670-A743-CDD7-8DCA46ED5B0E}" id="{0009000C-0025-4A54-8BE9-00B000F6004A}">
    <text xml:space="preserve">Textfeld
</text>
  </threadedComment>
  <threadedComment ref="P79" personId="{456EE2ED-E670-A743-CDD7-8DCA46ED5B0E}" id="{00370074-000B-47AF-9886-00C1009B00DA}">
    <text xml:space="preserve">Textfeld
</text>
  </threadedComment>
  <threadedComment ref="Q79" personId="{456EE2ED-E670-A743-CDD7-8DCA46ED5B0E}" id="{00A400BD-0026-48D3-941D-00C2008700B1}">
    <text xml:space="preserve">Textfeld
</text>
  </threadedComment>
  <threadedComment ref="R79" personId="{456EE2ED-E670-A743-CDD7-8DCA46ED5B0E}" id="{00B30056-0096-4F32-9101-003900F000E5}">
    <text xml:space="preserve">Textfeld
</text>
  </threadedComment>
  <threadedComment ref="S79" personId="{456EE2ED-E670-A743-CDD7-8DCA46ED5B0E}" id="{005900CC-00E1-4AAA-A7E1-00ED008F008A}">
    <text xml:space="preserve">Textfeld
</text>
  </threadedComment>
  <threadedComment ref="T79" personId="{456EE2ED-E670-A743-CDD7-8DCA46ED5B0E}" id="{004D0064-004C-41BF-B804-0046003100DB}">
    <text xml:space="preserve">Textfeld
</text>
  </threadedComment>
  <threadedComment ref="U79" personId="{456EE2ED-E670-A743-CDD7-8DCA46ED5B0E}" id="{00590063-001B-4759-A40E-00450015007C}">
    <text xml:space="preserve">Textfeld
</text>
  </threadedComment>
  <threadedComment ref="V79" personId="{456EE2ED-E670-A743-CDD7-8DCA46ED5B0E}" id="{009A0017-00BF-4598-89E6-00C8007100A7}">
    <text xml:space="preserve">Textfeld
</text>
  </threadedComment>
  <threadedComment ref="W79" personId="{456EE2ED-E670-A743-CDD7-8DCA46ED5B0E}" id="{00320023-009F-4978-90CF-00DE004C00EB}">
    <text xml:space="preserve">Textfeld
</text>
  </threadedComment>
  <threadedComment ref="X79" personId="{456EE2ED-E670-A743-CDD7-8DCA46ED5B0E}" id="{001C00D0-005D-40E6-858E-006C00730059}">
    <text xml:space="preserve">Textfeld
</text>
  </threadedComment>
  <threadedComment ref="Y79" personId="{456EE2ED-E670-A743-CDD7-8DCA46ED5B0E}" id="{0078003A-00D3-470D-AC6E-005A00660064}">
    <text xml:space="preserve">Textfeld
</text>
  </threadedComment>
  <threadedComment ref="Z79" personId="{456EE2ED-E670-A743-CDD7-8DCA46ED5B0E}" id="{00360006-008E-4953-8DF1-00BE00D100CD}">
    <text xml:space="preserve">Textfeld
</text>
  </threadedComment>
  <threadedComment ref="I80" personId="{3BA6D8D0-0F9B-53C8-9990-05222548B652}" id="{00BC0023-002E-4FA1-87CA-006E00540043}">
    <text xml:space="preserve">CO2-Wert
</text>
  </threadedComment>
  <threadedComment ref="J80" personId="{3BA6D8D0-0F9B-53C8-9990-05222548B652}" id="{007400DB-0040-449C-AA18-005C00940030}">
    <text xml:space="preserve">CO2-Wert
</text>
  </threadedComment>
  <threadedComment ref="K80" personId="{3BA6D8D0-0F9B-53C8-9990-05222548B652}" id="{00DA0063-00ED-40FE-9B2A-006A00730005}">
    <text xml:space="preserve">CO2-Wert
</text>
  </threadedComment>
  <threadedComment ref="L80" personId="{3BA6D8D0-0F9B-53C8-9990-05222548B652}" id="{00D90099-00CB-42D4-931D-008B00C3007F}">
    <text xml:space="preserve">CO2-Wert
</text>
  </threadedComment>
  <threadedComment ref="M80" personId="{3BA6D8D0-0F9B-53C8-9990-05222548B652}" id="{0083004B-0004-4D35-A7E4-003000620076}">
    <text xml:space="preserve">CO2-Wert
</text>
  </threadedComment>
  <threadedComment ref="N80" personId="{3BA6D8D0-0F9B-53C8-9990-05222548B652}" id="{00680018-008B-4788-968D-0026004A0014}">
    <text xml:space="preserve">CO2-Wert
</text>
  </threadedComment>
  <threadedComment ref="O80" personId="{3BA6D8D0-0F9B-53C8-9990-05222548B652}" id="{007C0031-004D-4C35-ACC4-001B00F500F7}">
    <text xml:space="preserve">CO2-Wert
</text>
  </threadedComment>
  <threadedComment ref="P80" personId="{3BA6D8D0-0F9B-53C8-9990-05222548B652}" id="{000500C3-0097-4023-934D-001500850079}">
    <text xml:space="preserve">CO2-Wert
</text>
  </threadedComment>
  <threadedComment ref="Q80" personId="{3BA6D8D0-0F9B-53C8-9990-05222548B652}" id="{00080096-0012-4339-9B70-008F00620025}">
    <text xml:space="preserve">CO2-Wert
</text>
  </threadedComment>
  <threadedComment ref="R80" personId="{3BA6D8D0-0F9B-53C8-9990-05222548B652}" id="{0041001C-005A-4634-B7ED-004B00DC005F}">
    <text xml:space="preserve">CO2-Wert
</text>
  </threadedComment>
  <threadedComment ref="S80" personId="{3BA6D8D0-0F9B-53C8-9990-05222548B652}" id="{0024003F-0010-46F6-AA52-008E00710052}">
    <text xml:space="preserve">CO2-Wert
</text>
  </threadedComment>
  <threadedComment ref="T80" personId="{3BA6D8D0-0F9B-53C8-9990-05222548B652}" id="{00AB00C2-0057-467E-A748-00ED005E00B1}">
    <text xml:space="preserve">CO2-Wert
</text>
  </threadedComment>
  <threadedComment ref="U80" personId="{3BA6D8D0-0F9B-53C8-9990-05222548B652}" id="{00F80093-00B9-41DB-92C3-009000B700CA}">
    <text xml:space="preserve">CO2-Wert
</text>
  </threadedComment>
  <threadedComment ref="V80" personId="{3BA6D8D0-0F9B-53C8-9990-05222548B652}" id="{007F0075-001E-440F-9951-000100F5002E}">
    <text xml:space="preserve">CO2-Wert
</text>
  </threadedComment>
  <threadedComment ref="W80" personId="{3BA6D8D0-0F9B-53C8-9990-05222548B652}" id="{00C40026-00C3-4F5F-BBCD-00C0004200D3}">
    <text xml:space="preserve">CO2-Wert
</text>
  </threadedComment>
  <threadedComment ref="X80" personId="{3BA6D8D0-0F9B-53C8-9990-05222548B652}" id="{004A0061-0011-4B14-A972-000B00CD00C7}">
    <text xml:space="preserve">CO2-Wert
</text>
  </threadedComment>
  <threadedComment ref="Y80" personId="{3BA6D8D0-0F9B-53C8-9990-05222548B652}" id="{00080005-0057-43C7-9B3D-006300E60070}">
    <text xml:space="preserve">CO2-Wert
</text>
  </threadedComment>
  <threadedComment ref="Z80" personId="{3BA6D8D0-0F9B-53C8-9990-05222548B652}" id="{00640053-00F0-4314-8B38-007600EE00B6}">
    <text xml:space="preserve">CO2-Wert
</text>
  </threadedComment>
  <threadedComment ref="I81" personId="{456EE2ED-E670-A743-CDD7-8DCA46ED5B0E}" id="{00B1003E-0028-4C4E-A051-006F00AE00DA}">
    <text xml:space="preserve">Textfeld
</text>
  </threadedComment>
  <threadedComment ref="J81" personId="{456EE2ED-E670-A743-CDD7-8DCA46ED5B0E}" id="{00BE0075-008B-4294-BAC9-007C00240038}">
    <text xml:space="preserve">Textfeld
</text>
  </threadedComment>
  <threadedComment ref="K81" personId="{456EE2ED-E670-A743-CDD7-8DCA46ED5B0E}" id="{000B00EC-0000-4A55-93E3-00BC006B00A1}">
    <text xml:space="preserve">Textfeld
</text>
  </threadedComment>
  <threadedComment ref="L81" personId="{456EE2ED-E670-A743-CDD7-8DCA46ED5B0E}" id="{00120004-0027-496B-980A-000D00830030}">
    <text xml:space="preserve">Textfeld
</text>
  </threadedComment>
  <threadedComment ref="M81" personId="{456EE2ED-E670-A743-CDD7-8DCA46ED5B0E}" id="{00000018-0089-4A5B-93C6-00AF006A00C0}">
    <text xml:space="preserve">Textfeld
</text>
  </threadedComment>
  <threadedComment ref="N81" personId="{456EE2ED-E670-A743-CDD7-8DCA46ED5B0E}" id="{00C400D4-0061-439F-BE3B-0072004300B6}">
    <text xml:space="preserve">Textfeld
</text>
  </threadedComment>
  <threadedComment ref="O81" personId="{456EE2ED-E670-A743-CDD7-8DCA46ED5B0E}" id="{0029003D-0074-428E-979B-00F300EE00DE}">
    <text xml:space="preserve">Textfeld
</text>
  </threadedComment>
  <threadedComment ref="P81" personId="{456EE2ED-E670-A743-CDD7-8DCA46ED5B0E}" id="{005600FD-008E-44FD-88DA-00AF00F700E3}">
    <text xml:space="preserve">Textfeld
</text>
  </threadedComment>
  <threadedComment ref="Q81" personId="{456EE2ED-E670-A743-CDD7-8DCA46ED5B0E}" id="{004F0066-0022-45EA-BE39-0046004C00A5}">
    <text xml:space="preserve">Textfeld
</text>
  </threadedComment>
  <threadedComment ref="R81" personId="{456EE2ED-E670-A743-CDD7-8DCA46ED5B0E}" id="{008600EE-005C-4998-AD89-00FE00CC0011}">
    <text xml:space="preserve">Textfeld
</text>
  </threadedComment>
  <threadedComment ref="S81" personId="{456EE2ED-E670-A743-CDD7-8DCA46ED5B0E}" id="{004C00B7-00FE-4922-8BFA-006A00210076}">
    <text xml:space="preserve">Textfeld
</text>
  </threadedComment>
  <threadedComment ref="T81" personId="{456EE2ED-E670-A743-CDD7-8DCA46ED5B0E}" id="{00820044-001F-41DA-89E1-00AF002D001A}">
    <text xml:space="preserve">Textfeld
</text>
  </threadedComment>
  <threadedComment ref="U81" personId="{456EE2ED-E670-A743-CDD7-8DCA46ED5B0E}" id="{00700094-0001-45D0-8DA4-0092004700C6}">
    <text xml:space="preserve">Textfeld
</text>
  </threadedComment>
  <threadedComment ref="V81" personId="{456EE2ED-E670-A743-CDD7-8DCA46ED5B0E}" id="{00A5001F-0094-4DD0-91DF-00A500310099}">
    <text xml:space="preserve">Textfeld
</text>
  </threadedComment>
  <threadedComment ref="W81" personId="{456EE2ED-E670-A743-CDD7-8DCA46ED5B0E}" id="{007300FE-0069-42D0-9D34-006000D10082}">
    <text xml:space="preserve">Textfeld
</text>
  </threadedComment>
  <threadedComment ref="X81" personId="{456EE2ED-E670-A743-CDD7-8DCA46ED5B0E}" id="{00390042-00D7-40B4-8D48-00670027004F}">
    <text xml:space="preserve">Textfeld
</text>
  </threadedComment>
  <threadedComment ref="Y81" personId="{456EE2ED-E670-A743-CDD7-8DCA46ED5B0E}" id="{00610090-00E1-4673-957E-00BB00E20085}">
    <text xml:space="preserve">Textfeld
</text>
  </threadedComment>
  <threadedComment ref="Z81" personId="{456EE2ED-E670-A743-CDD7-8DCA46ED5B0E}" id="{00AB0026-0090-485F-B8DA-007200F800AA}">
    <text xml:space="preserve">Textfeld
</text>
  </threadedComment>
  <threadedComment ref="I82" personId="{3BA6D8D0-0F9B-53C8-9990-05222548B652}" id="{0078000C-0083-4468-A5BF-008700D80058}">
    <text xml:space="preserve">CO2-Wert
</text>
  </threadedComment>
  <threadedComment ref="J82" personId="{3BA6D8D0-0F9B-53C8-9990-05222548B652}" id="{00E400FC-0041-4CC1-BE8D-0045001E00E8}">
    <text xml:space="preserve">CO2-Wert
</text>
  </threadedComment>
  <threadedComment ref="K82" personId="{3BA6D8D0-0F9B-53C8-9990-05222548B652}" id="{003B00FC-008F-4379-BD9B-00DC00170022}">
    <text xml:space="preserve">CO2-Wert
</text>
  </threadedComment>
  <threadedComment ref="L82" personId="{3BA6D8D0-0F9B-53C8-9990-05222548B652}" id="{006F001E-001A-43EA-9578-00AE00B800EA}">
    <text xml:space="preserve">CO2-Wert
</text>
  </threadedComment>
  <threadedComment ref="M82" personId="{3BA6D8D0-0F9B-53C8-9990-05222548B652}" id="{00F300FB-00A3-4F21-82B3-00D000320011}">
    <text xml:space="preserve">CO2-Wert
</text>
  </threadedComment>
  <threadedComment ref="N82" personId="{3BA6D8D0-0F9B-53C8-9990-05222548B652}" id="{0024007C-009B-4FE9-A8A9-002B008100C2}">
    <text xml:space="preserve">CO2-Wert
</text>
  </threadedComment>
  <threadedComment ref="O82" personId="{3BA6D8D0-0F9B-53C8-9990-05222548B652}" id="{00160052-004B-4C7F-B0B4-00C500A900D8}">
    <text xml:space="preserve">CO2-Wert
</text>
  </threadedComment>
  <threadedComment ref="P82" personId="{3BA6D8D0-0F9B-53C8-9990-05222548B652}" id="{003000D3-00EF-43BA-B5B6-006A000700E0}">
    <text xml:space="preserve">CO2-Wert
</text>
  </threadedComment>
  <threadedComment ref="Q82" personId="{3BA6D8D0-0F9B-53C8-9990-05222548B652}" id="{00CC0070-0068-49ED-854D-00CD006000D7}">
    <text xml:space="preserve">CO2-Wert
</text>
  </threadedComment>
  <threadedComment ref="R82" personId="{3BA6D8D0-0F9B-53C8-9990-05222548B652}" id="{00CA0046-0002-4617-B1EA-00AC00E20076}">
    <text xml:space="preserve">CO2-Wert
</text>
  </threadedComment>
  <threadedComment ref="S82" personId="{3BA6D8D0-0F9B-53C8-9990-05222548B652}" id="{00AD0076-004A-4281-BA7F-00F1007200CD}">
    <text xml:space="preserve">CO2-Wert
</text>
  </threadedComment>
  <threadedComment ref="T82" personId="{3BA6D8D0-0F9B-53C8-9990-05222548B652}" id="{002800A1-006E-4D43-8EC7-004700D000C7}">
    <text xml:space="preserve">CO2-Wert
</text>
  </threadedComment>
  <threadedComment ref="U82" personId="{3BA6D8D0-0F9B-53C8-9990-05222548B652}" id="{00F9004A-0014-40A0-84A2-00DE00B400D0}">
    <text xml:space="preserve">CO2-Wert
</text>
  </threadedComment>
  <threadedComment ref="V82" personId="{3BA6D8D0-0F9B-53C8-9990-05222548B652}" id="{00080002-00D4-4610-B313-009E00F50090}">
    <text xml:space="preserve">CO2-Wert
</text>
  </threadedComment>
  <threadedComment ref="W82" personId="{3BA6D8D0-0F9B-53C8-9990-05222548B652}" id="{00E80059-000F-4BC1-B4A1-007A00BD00E9}">
    <text xml:space="preserve">CO2-Wert
</text>
  </threadedComment>
  <threadedComment ref="X82" personId="{3BA6D8D0-0F9B-53C8-9990-05222548B652}" id="{00B400A6-00D2-48D9-9C89-00A7003300D9}">
    <text xml:space="preserve">CO2-Wert
</text>
  </threadedComment>
  <threadedComment ref="Y82" personId="{3BA6D8D0-0F9B-53C8-9990-05222548B652}" id="{006900FA-00C7-4107-87B7-00CB00CC009E}">
    <text xml:space="preserve">CO2-Wert
</text>
  </threadedComment>
  <threadedComment ref="Z82" personId="{3BA6D8D0-0F9B-53C8-9990-05222548B652}" id="{00B6008F-002F-4EF0-ABD0-00A1004200DC}">
    <text xml:space="preserve">CO2-Wert
</text>
  </threadedComment>
  <threadedComment ref="I83" personId="{456EE2ED-E670-A743-CDD7-8DCA46ED5B0E}" id="{00FB00F0-0072-4C7B-B42F-003D006D00E0}">
    <text xml:space="preserve">Textfeld
</text>
  </threadedComment>
  <threadedComment ref="J83" personId="{456EE2ED-E670-A743-CDD7-8DCA46ED5B0E}" id="{00020049-0067-403C-BE1D-0088002400AE}">
    <text xml:space="preserve">Textfeld
</text>
  </threadedComment>
  <threadedComment ref="K83" personId="{456EE2ED-E670-A743-CDD7-8DCA46ED5B0E}" id="{00C7001E-00E4-47CB-83B0-00EE00D600E2}">
    <text xml:space="preserve">Textfeld
</text>
  </threadedComment>
  <threadedComment ref="L83" personId="{456EE2ED-E670-A743-CDD7-8DCA46ED5B0E}" id="{00600098-006C-4B48-9C46-00260005001F}">
    <text xml:space="preserve">Textfeld
</text>
  </threadedComment>
  <threadedComment ref="M83" personId="{456EE2ED-E670-A743-CDD7-8DCA46ED5B0E}" id="{00A300FF-0070-412E-90C6-001500C400A2}">
    <text xml:space="preserve">Textfeld
</text>
  </threadedComment>
  <threadedComment ref="N83" personId="{456EE2ED-E670-A743-CDD7-8DCA46ED5B0E}" id="{005C0062-00D7-49C8-B402-006D00D9000D}">
    <text xml:space="preserve">Textfeld
</text>
  </threadedComment>
  <threadedComment ref="O83" personId="{456EE2ED-E670-A743-CDD7-8DCA46ED5B0E}" id="{00B50049-00E3-45F1-A4C1-00E8003800F4}">
    <text xml:space="preserve">Textfeld
</text>
  </threadedComment>
  <threadedComment ref="P83" personId="{456EE2ED-E670-A743-CDD7-8DCA46ED5B0E}" id="{000E0053-00A4-4405-BAB0-005B00AD0076}">
    <text xml:space="preserve">Textfeld
</text>
  </threadedComment>
  <threadedComment ref="Q83" personId="{456EE2ED-E670-A743-CDD7-8DCA46ED5B0E}" id="{00F500C1-0065-4BD4-955D-001F00280009}">
    <text xml:space="preserve">Textfeld
</text>
  </threadedComment>
  <threadedComment ref="R83" personId="{456EE2ED-E670-A743-CDD7-8DCA46ED5B0E}" id="{00910040-006B-4068-9A20-001400D7000C}">
    <text xml:space="preserve">Textfeld
</text>
  </threadedComment>
  <threadedComment ref="S83" personId="{456EE2ED-E670-A743-CDD7-8DCA46ED5B0E}" id="{00650049-0058-4977-B95E-009A00AD0059}">
    <text xml:space="preserve">Textfeld
</text>
  </threadedComment>
  <threadedComment ref="T83" personId="{456EE2ED-E670-A743-CDD7-8DCA46ED5B0E}" id="{00DA00D0-007E-4578-81D6-00D900A90097}">
    <text xml:space="preserve">Textfeld
</text>
  </threadedComment>
  <threadedComment ref="U83" personId="{456EE2ED-E670-A743-CDD7-8DCA46ED5B0E}" id="{00B2005C-0080-43D8-843E-003600830021}">
    <text xml:space="preserve">Textfeld
</text>
  </threadedComment>
  <threadedComment ref="V83" personId="{456EE2ED-E670-A743-CDD7-8DCA46ED5B0E}" id="{009C00F5-0017-4FD6-8CEC-00B5005B00A1}">
    <text xml:space="preserve">Textfeld
</text>
  </threadedComment>
  <threadedComment ref="W83" personId="{456EE2ED-E670-A743-CDD7-8DCA46ED5B0E}" id="{007A004D-00B5-4B68-8011-00ED005E004C}">
    <text xml:space="preserve">Textfeld
</text>
  </threadedComment>
  <threadedComment ref="X83" personId="{456EE2ED-E670-A743-CDD7-8DCA46ED5B0E}" id="{00FA00E8-0055-4845-951F-001700D6001B}">
    <text xml:space="preserve">Textfeld
</text>
  </threadedComment>
  <threadedComment ref="Y83" personId="{456EE2ED-E670-A743-CDD7-8DCA46ED5B0E}" id="{0099001F-0057-47B4-803B-00BD00CC00D8}">
    <text xml:space="preserve">Textfeld
</text>
  </threadedComment>
  <threadedComment ref="Z83" personId="{456EE2ED-E670-A743-CDD7-8DCA46ED5B0E}" id="{00E6004A-0054-4C55-B106-003D00740032}">
    <text xml:space="preserve">Textfeld
</text>
  </threadedComment>
  <threadedComment ref="I84" personId="{3BA6D8D0-0F9B-53C8-9990-05222548B652}" id="{00C3009F-00A4-4103-8DAE-0097005300B2}">
    <text xml:space="preserve">CO2-Wert
</text>
  </threadedComment>
  <threadedComment ref="J84" personId="{3BA6D8D0-0F9B-53C8-9990-05222548B652}" id="{00890017-00E0-4D8E-800D-00A700A000C0}">
    <text xml:space="preserve">CO2-Wert
</text>
  </threadedComment>
  <threadedComment ref="K84" personId="{3BA6D8D0-0F9B-53C8-9990-05222548B652}" id="{00FB00A0-00A8-4AA9-A71C-001300DF0023}">
    <text xml:space="preserve">CO2-Wert
</text>
  </threadedComment>
  <threadedComment ref="L84" personId="{3BA6D8D0-0F9B-53C8-9990-05222548B652}" id="{00070038-006C-4027-8398-002200A20052}">
    <text xml:space="preserve">CO2-Wert
</text>
  </threadedComment>
  <threadedComment ref="M84" personId="{3BA6D8D0-0F9B-53C8-9990-05222548B652}" id="{002C0010-00F1-4CDD-BB9A-000B001F00F4}">
    <text xml:space="preserve">CO2-Wert
</text>
  </threadedComment>
  <threadedComment ref="N84" personId="{3BA6D8D0-0F9B-53C8-9990-05222548B652}" id="{00F50004-00AC-4A07-9F6C-009C00FB00D7}">
    <text xml:space="preserve">CO2-Wert
</text>
  </threadedComment>
  <threadedComment ref="O84" personId="{3BA6D8D0-0F9B-53C8-9990-05222548B652}" id="{00620091-0028-4533-92E5-00FD003900B0}">
    <text xml:space="preserve">CO2-Wert
</text>
  </threadedComment>
  <threadedComment ref="P84" personId="{3BA6D8D0-0F9B-53C8-9990-05222548B652}" id="{000F0095-0003-4861-8DA7-00E5007C0002}">
    <text xml:space="preserve">CO2-Wert
</text>
  </threadedComment>
  <threadedComment ref="Q84" personId="{3BA6D8D0-0F9B-53C8-9990-05222548B652}" id="{00CA007C-00A7-49FA-BEB8-005A0067002F}">
    <text xml:space="preserve">CO2-Wert
</text>
  </threadedComment>
  <threadedComment ref="R84" personId="{3BA6D8D0-0F9B-53C8-9990-05222548B652}" id="{00DF00D8-0082-4E0F-B400-006E00B000FB}">
    <text xml:space="preserve">CO2-Wert
</text>
  </threadedComment>
  <threadedComment ref="S84" personId="{3BA6D8D0-0F9B-53C8-9990-05222548B652}" id="{008D00EE-00D9-445A-897A-00830087002A}">
    <text xml:space="preserve">CO2-Wert
</text>
  </threadedComment>
  <threadedComment ref="T84" personId="{3BA6D8D0-0F9B-53C8-9990-05222548B652}" id="{0077009E-009B-4979-8B61-000000B30045}">
    <text xml:space="preserve">CO2-Wert
</text>
  </threadedComment>
  <threadedComment ref="U84" personId="{3BA6D8D0-0F9B-53C8-9990-05222548B652}" id="{0084007C-0095-483F-9DAF-00FE00ED00E8}">
    <text xml:space="preserve">CO2-Wert
</text>
  </threadedComment>
  <threadedComment ref="V84" personId="{3BA6D8D0-0F9B-53C8-9990-05222548B652}" id="{002D00E8-000D-4B65-A9AF-00A8007900CC}">
    <text xml:space="preserve">CO2-Wert
</text>
  </threadedComment>
  <threadedComment ref="W84" personId="{3BA6D8D0-0F9B-53C8-9990-05222548B652}" id="{00390011-004D-451B-94FC-0096006700FE}">
    <text xml:space="preserve">CO2-Wert
</text>
  </threadedComment>
  <threadedComment ref="X84" personId="{3BA6D8D0-0F9B-53C8-9990-05222548B652}" id="{009B00B6-0056-441C-82F3-004F0073001D}">
    <text xml:space="preserve">CO2-Wert
</text>
  </threadedComment>
  <threadedComment ref="Y84" personId="{3BA6D8D0-0F9B-53C8-9990-05222548B652}" id="{001B002F-0001-47C7-8331-00F700F3009F}">
    <text xml:space="preserve">CO2-Wert
</text>
  </threadedComment>
  <threadedComment ref="Z84" personId="{3BA6D8D0-0F9B-53C8-9990-05222548B652}" id="{007F00ED-0084-430E-A3D1-0081006500F6}">
    <text xml:space="preserve">CO2-Wert
</text>
  </threadedComment>
  <threadedComment ref="I85" personId="{456EE2ED-E670-A743-CDD7-8DCA46ED5B0E}" id="{007A0065-00A9-4FF4-9832-004400780054}">
    <text xml:space="preserve">Textfeld
</text>
  </threadedComment>
  <threadedComment ref="J85" personId="{456EE2ED-E670-A743-CDD7-8DCA46ED5B0E}" id="{00440003-00A9-47B2-8F23-00FF004D0086}">
    <text xml:space="preserve">Textfeld
</text>
  </threadedComment>
  <threadedComment ref="K85" personId="{456EE2ED-E670-A743-CDD7-8DCA46ED5B0E}" id="{001700CF-0018-495A-B1B0-00E800060079}">
    <text xml:space="preserve">Textfeld
</text>
  </threadedComment>
  <threadedComment ref="L85" personId="{456EE2ED-E670-A743-CDD7-8DCA46ED5B0E}" id="{003600AE-006B-4382-97F8-003F00D00036}">
    <text xml:space="preserve">Textfeld
</text>
  </threadedComment>
  <threadedComment ref="M85" personId="{456EE2ED-E670-A743-CDD7-8DCA46ED5B0E}" id="{007B00CB-00C1-4F19-B5EC-000D00A1005B}">
    <text xml:space="preserve">Textfeld
</text>
  </threadedComment>
  <threadedComment ref="N85" personId="{456EE2ED-E670-A743-CDD7-8DCA46ED5B0E}" id="{00170013-0048-4DEE-A9F6-00A700270017}">
    <text xml:space="preserve">Textfeld
</text>
  </threadedComment>
  <threadedComment ref="O85" personId="{456EE2ED-E670-A743-CDD7-8DCA46ED5B0E}" id="{00FD00AA-0065-4180-829B-00E8000A0091}">
    <text xml:space="preserve">Textfeld
</text>
  </threadedComment>
  <threadedComment ref="P85" personId="{456EE2ED-E670-A743-CDD7-8DCA46ED5B0E}" id="{004A000E-00C0-4159-8B3E-00B000A900BD}">
    <text xml:space="preserve">Textfeld
</text>
  </threadedComment>
  <threadedComment ref="Q85" personId="{456EE2ED-E670-A743-CDD7-8DCA46ED5B0E}" id="{009E0030-0054-45B7-B368-005B00580001}">
    <text xml:space="preserve">Textfeld
</text>
  </threadedComment>
  <threadedComment ref="R85" personId="{456EE2ED-E670-A743-CDD7-8DCA46ED5B0E}" id="{009B00F2-00F2-47B5-8696-00860048006C}">
    <text xml:space="preserve">Textfeld
</text>
  </threadedComment>
  <threadedComment ref="S85" personId="{456EE2ED-E670-A743-CDD7-8DCA46ED5B0E}" id="{007C007C-0075-4D9C-9677-00FC00D100F1}">
    <text xml:space="preserve">Textfeld
</text>
  </threadedComment>
  <threadedComment ref="T85" personId="{456EE2ED-E670-A743-CDD7-8DCA46ED5B0E}" id="{00B80010-00AF-4499-826A-0079006900E6}">
    <text xml:space="preserve">Textfeld
</text>
  </threadedComment>
  <threadedComment ref="U85" personId="{456EE2ED-E670-A743-CDD7-8DCA46ED5B0E}" id="{00B20016-00E5-44BC-859C-00B0000700DF}">
    <text xml:space="preserve">Textfeld
</text>
  </threadedComment>
  <threadedComment ref="V85" personId="{456EE2ED-E670-A743-CDD7-8DCA46ED5B0E}" id="{0035000E-002A-40F1-A11A-00330070000D}">
    <text xml:space="preserve">Textfeld
</text>
  </threadedComment>
  <threadedComment ref="W85" personId="{456EE2ED-E670-A743-CDD7-8DCA46ED5B0E}" id="{00A200B8-0081-4760-8527-002200AC00A9}">
    <text xml:space="preserve">Textfeld
</text>
  </threadedComment>
  <threadedComment ref="X85" personId="{456EE2ED-E670-A743-CDD7-8DCA46ED5B0E}" id="{00DE0079-00CB-48AD-86FA-00C10041001E}">
    <text xml:space="preserve">Textfeld
</text>
  </threadedComment>
  <threadedComment ref="Y85" personId="{456EE2ED-E670-A743-CDD7-8DCA46ED5B0E}" id="{00E00044-0098-4113-809F-007A0095008F}">
    <text xml:space="preserve">Textfeld
</text>
  </threadedComment>
  <threadedComment ref="Z85" personId="{456EE2ED-E670-A743-CDD7-8DCA46ED5B0E}" id="{00750035-00B4-45C1-8AD2-008E00140030}">
    <text xml:space="preserve">Textfeld
</text>
  </threadedComment>
  <threadedComment ref="I86" personId="{3BA6D8D0-0F9B-53C8-9990-05222548B652}" id="{0035000A-006C-4A25-9C51-000B00EE00D1}">
    <text xml:space="preserve">CO2-Wert
</text>
  </threadedComment>
  <threadedComment ref="J86" personId="{3BA6D8D0-0F9B-53C8-9990-05222548B652}" id="{000100C0-00A5-47DC-8ED1-0094003A0041}">
    <text xml:space="preserve">CO2-Wert
</text>
  </threadedComment>
  <threadedComment ref="K86" personId="{3BA6D8D0-0F9B-53C8-9990-05222548B652}" id="{00470061-0037-4BF2-9A58-002E002C0025}">
    <text xml:space="preserve">CO2-Wert
</text>
  </threadedComment>
  <threadedComment ref="L86" personId="{3BA6D8D0-0F9B-53C8-9990-05222548B652}" id="{0079007D-0049-44D5-BA44-001D007D0081}">
    <text xml:space="preserve">CO2-Wert
</text>
  </threadedComment>
  <threadedComment ref="M86" personId="{3BA6D8D0-0F9B-53C8-9990-05222548B652}" id="{00040066-0087-43B6-A68E-006200E30085}">
    <text xml:space="preserve">CO2-Wert
</text>
  </threadedComment>
  <threadedComment ref="N86" personId="{3BA6D8D0-0F9B-53C8-9990-05222548B652}" id="{00CE00AA-0061-4ED5-AEE0-00B400C600D0}">
    <text xml:space="preserve">CO2-Wert
</text>
  </threadedComment>
  <threadedComment ref="O86" personId="{3BA6D8D0-0F9B-53C8-9990-05222548B652}" id="{00FE0068-0046-49EF-A174-004400940044}">
    <text xml:space="preserve">CO2-Wert
</text>
  </threadedComment>
  <threadedComment ref="P86" personId="{3BA6D8D0-0F9B-53C8-9990-05222548B652}" id="{00180024-00D3-40C8-8FA8-006900150074}">
    <text xml:space="preserve">CO2-Wert
</text>
  </threadedComment>
  <threadedComment ref="Q86" personId="{3BA6D8D0-0F9B-53C8-9990-05222548B652}" id="{003D00E8-0020-4D58-9349-003300250056}">
    <text xml:space="preserve">CO2-Wert
</text>
  </threadedComment>
  <threadedComment ref="R86" personId="{3BA6D8D0-0F9B-53C8-9990-05222548B652}" id="{004B00A0-0052-4DC7-9999-0013006E009B}">
    <text xml:space="preserve">CO2-Wert
</text>
  </threadedComment>
  <threadedComment ref="S86" personId="{3BA6D8D0-0F9B-53C8-9990-05222548B652}" id="{0026001F-00F0-42C5-8972-00C1003900A4}">
    <text xml:space="preserve">CO2-Wert
</text>
  </threadedComment>
  <threadedComment ref="T86" personId="{3BA6D8D0-0F9B-53C8-9990-05222548B652}" id="{00F8000B-0096-4C8F-826B-0088004D0053}">
    <text xml:space="preserve">CO2-Wert
</text>
  </threadedComment>
  <threadedComment ref="U86" personId="{3BA6D8D0-0F9B-53C8-9990-05222548B652}" id="{00520059-00FD-44E3-AD14-005500AB00B6}">
    <text xml:space="preserve">CO2-Wert
</text>
  </threadedComment>
  <threadedComment ref="V86" personId="{3BA6D8D0-0F9B-53C8-9990-05222548B652}" id="{004400AD-000F-4795-9C9D-009900DF000A}">
    <text xml:space="preserve">CO2-Wert
</text>
  </threadedComment>
  <threadedComment ref="W86" personId="{3BA6D8D0-0F9B-53C8-9990-05222548B652}" id="{00A3006A-00B2-4A0D-8620-0074009600D5}">
    <text xml:space="preserve">CO2-Wert
</text>
  </threadedComment>
  <threadedComment ref="X86" personId="{3BA6D8D0-0F9B-53C8-9990-05222548B652}" id="{00190076-00B6-4B89-B5EE-007B000500A1}">
    <text xml:space="preserve">CO2-Wert
</text>
  </threadedComment>
  <threadedComment ref="Y86" personId="{3BA6D8D0-0F9B-53C8-9990-05222548B652}" id="{00780057-0091-40BB-9108-006200100060}">
    <text xml:space="preserve">CO2-Wert
</text>
  </threadedComment>
  <threadedComment ref="Z86" personId="{3BA6D8D0-0F9B-53C8-9990-05222548B652}" id="{006F003E-0077-4526-96AD-009D004D0097}">
    <text xml:space="preserve">CO2-Wert
</text>
  </threadedComment>
  <threadedComment ref="I87" personId="{456EE2ED-E670-A743-CDD7-8DCA46ED5B0E}" id="{00CF0092-0087-48B2-8F9F-0060001F0049}">
    <text xml:space="preserve">Textfeld
</text>
  </threadedComment>
  <threadedComment ref="J87" personId="{456EE2ED-E670-A743-CDD7-8DCA46ED5B0E}" id="{00D700AB-00F8-44BC-AC5F-00BF000B0065}">
    <text xml:space="preserve">Textfeld
</text>
  </threadedComment>
  <threadedComment ref="K87" personId="{456EE2ED-E670-A743-CDD7-8DCA46ED5B0E}" id="{009300AE-00C4-49E0-A0FC-00CD006E001B}">
    <text xml:space="preserve">Textfeld
</text>
  </threadedComment>
  <threadedComment ref="L87" personId="{456EE2ED-E670-A743-CDD7-8DCA46ED5B0E}" id="{00530067-0076-40E6-962A-003D00AD0066}">
    <text xml:space="preserve">Textfeld
</text>
  </threadedComment>
  <threadedComment ref="M87" personId="{456EE2ED-E670-A743-CDD7-8DCA46ED5B0E}" id="{00C1008B-00FC-497E-9EB8-00BA00E200B9}">
    <text xml:space="preserve">Textfeld
</text>
  </threadedComment>
  <threadedComment ref="N87" personId="{456EE2ED-E670-A743-CDD7-8DCA46ED5B0E}" id="{00260066-003D-45DF-915A-004A000E00F1}">
    <text xml:space="preserve">Textfeld
</text>
  </threadedComment>
  <threadedComment ref="O87" personId="{456EE2ED-E670-A743-CDD7-8DCA46ED5B0E}" id="{0020002D-00F1-4616-B0CC-008E0011004E}">
    <text xml:space="preserve">Textfeld
</text>
  </threadedComment>
  <threadedComment ref="P87" personId="{456EE2ED-E670-A743-CDD7-8DCA46ED5B0E}" id="{00FF003D-00CC-4994-A1BD-002F001C00FD}">
    <text xml:space="preserve">Textfeld
</text>
  </threadedComment>
  <threadedComment ref="Q87" personId="{456EE2ED-E670-A743-CDD7-8DCA46ED5B0E}" id="{009700B2-007F-4507-8907-001300DE007B}">
    <text xml:space="preserve">Textfeld
</text>
  </threadedComment>
  <threadedComment ref="R87" personId="{456EE2ED-E670-A743-CDD7-8DCA46ED5B0E}" id="{00EB006C-0029-4F4C-97C3-0025008E007A}">
    <text xml:space="preserve">Textfeld
</text>
  </threadedComment>
  <threadedComment ref="S87" personId="{456EE2ED-E670-A743-CDD7-8DCA46ED5B0E}" id="{0030004D-00E9-4FCA-9CC2-00C2006800B3}">
    <text xml:space="preserve">Textfeld
</text>
  </threadedComment>
  <threadedComment ref="T87" personId="{456EE2ED-E670-A743-CDD7-8DCA46ED5B0E}" id="{007E00CB-0080-4CF6-8202-008E0003007A}">
    <text xml:space="preserve">Textfeld
</text>
  </threadedComment>
  <threadedComment ref="U87" personId="{456EE2ED-E670-A743-CDD7-8DCA46ED5B0E}" id="{00000095-00B0-40F7-BA08-001A005E00DA}">
    <text xml:space="preserve">Textfeld
</text>
  </threadedComment>
  <threadedComment ref="V87" personId="{456EE2ED-E670-A743-CDD7-8DCA46ED5B0E}" id="{00F90061-00EF-4706-809A-008900E000BB}">
    <text xml:space="preserve">Textfeld
</text>
  </threadedComment>
  <threadedComment ref="W87" personId="{456EE2ED-E670-A743-CDD7-8DCA46ED5B0E}" id="{009800E6-0094-4080-AD00-002800400058}">
    <text xml:space="preserve">Textfeld
</text>
  </threadedComment>
  <threadedComment ref="X87" personId="{456EE2ED-E670-A743-CDD7-8DCA46ED5B0E}" id="{00380013-005F-40A4-B346-0077000D0074}">
    <text xml:space="preserve">Textfeld
</text>
  </threadedComment>
  <threadedComment ref="Y87" personId="{456EE2ED-E670-A743-CDD7-8DCA46ED5B0E}" id="{007900CF-0082-4F00-961E-001B008A0096}">
    <text xml:space="preserve">Textfeld
</text>
  </threadedComment>
  <threadedComment ref="Z87" personId="{456EE2ED-E670-A743-CDD7-8DCA46ED5B0E}" id="{008B0071-0029-4767-B56C-002700CA004F}">
    <text xml:space="preserve">Textfeld
</text>
  </threadedComment>
  <threadedComment ref="I88" personId="{3BA6D8D0-0F9B-53C8-9990-05222548B652}" id="{007E0088-00CA-4B75-9854-003700BC00B4}">
    <text xml:space="preserve">CO2-Wert
</text>
  </threadedComment>
  <threadedComment ref="J88" personId="{3BA6D8D0-0F9B-53C8-9990-05222548B652}" id="{0001005B-007E-41F9-AE03-002500C200BD}">
    <text xml:space="preserve">CO2-Wert
</text>
  </threadedComment>
  <threadedComment ref="K88" personId="{3BA6D8D0-0F9B-53C8-9990-05222548B652}" id="{009300D4-0060-4670-8F32-00C6008B00DB}">
    <text xml:space="preserve">CO2-Wert
</text>
  </threadedComment>
  <threadedComment ref="L88" personId="{3BA6D8D0-0F9B-53C8-9990-05222548B652}" id="{008400E6-000F-47A2-A84B-000D0067009E}">
    <text xml:space="preserve">CO2-Wert
</text>
  </threadedComment>
  <threadedComment ref="M88" personId="{3BA6D8D0-0F9B-53C8-9990-05222548B652}" id="{00DA0004-00BE-4018-96F2-005A0067002C}">
    <text xml:space="preserve">CO2-Wert
</text>
  </threadedComment>
  <threadedComment ref="N88" personId="{3BA6D8D0-0F9B-53C8-9990-05222548B652}" id="{00290067-006F-4289-8D1F-00E6009100F2}">
    <text xml:space="preserve">CO2-Wert
</text>
  </threadedComment>
  <threadedComment ref="O88" personId="{3BA6D8D0-0F9B-53C8-9990-05222548B652}" id="{0082005A-009A-434A-B386-00690048004C}">
    <text xml:space="preserve">CO2-Wert
</text>
  </threadedComment>
  <threadedComment ref="P88" personId="{3BA6D8D0-0F9B-53C8-9990-05222548B652}" id="{000A001F-005C-4692-AF61-00EE00700093}">
    <text xml:space="preserve">CO2-Wert
</text>
  </threadedComment>
  <threadedComment ref="Q88" personId="{3BA6D8D0-0F9B-53C8-9990-05222548B652}" id="{00C20064-00B0-4015-8BBF-000000BD00A0}">
    <text xml:space="preserve">CO2-Wert
</text>
  </threadedComment>
  <threadedComment ref="R88" personId="{3BA6D8D0-0F9B-53C8-9990-05222548B652}" id="{004400D4-0016-4792-94AA-00A400550020}">
    <text xml:space="preserve">CO2-Wert
</text>
  </threadedComment>
  <threadedComment ref="S88" personId="{3BA6D8D0-0F9B-53C8-9990-05222548B652}" id="{0080005E-00B3-41A2-A0CD-00F800530063}">
    <text xml:space="preserve">CO2-Wert
</text>
  </threadedComment>
  <threadedComment ref="T88" personId="{3BA6D8D0-0F9B-53C8-9990-05222548B652}" id="{00FB0099-0016-43E1-B631-00F500CC00E1}">
    <text xml:space="preserve">CO2-Wert
</text>
  </threadedComment>
  <threadedComment ref="U88" personId="{3BA6D8D0-0F9B-53C8-9990-05222548B652}" id="{00CF00D8-0018-4B71-BDBD-007C001100AD}">
    <text xml:space="preserve">CO2-Wert
</text>
  </threadedComment>
  <threadedComment ref="V88" personId="{3BA6D8D0-0F9B-53C8-9990-05222548B652}" id="{003300B0-0057-4391-A082-003500A700F3}">
    <text xml:space="preserve">CO2-Wert
</text>
  </threadedComment>
  <threadedComment ref="W88" personId="{3BA6D8D0-0F9B-53C8-9990-05222548B652}" id="{007E00E2-00D3-459B-88C1-005A0053000F}">
    <text xml:space="preserve">CO2-Wert
</text>
  </threadedComment>
  <threadedComment ref="X88" personId="{3BA6D8D0-0F9B-53C8-9990-05222548B652}" id="{001800B3-0041-4400-9476-006900240054}">
    <text xml:space="preserve">CO2-Wert
</text>
  </threadedComment>
  <threadedComment ref="Y88" personId="{3BA6D8D0-0F9B-53C8-9990-05222548B652}" id="{00240088-0073-4D0C-9A6F-009400E10043}">
    <text xml:space="preserve">CO2-Wert
</text>
  </threadedComment>
  <threadedComment ref="Z88" personId="{3BA6D8D0-0F9B-53C8-9990-05222548B652}" id="{0037009C-005F-48F3-9EB9-0061005600A2}">
    <text xml:space="preserve">CO2-Wert
</text>
  </threadedComment>
  <threadedComment ref="I89" personId="{456EE2ED-E670-A743-CDD7-8DCA46ED5B0E}" id="{00EF0027-0093-4F59-BF9E-00460070002C}">
    <text xml:space="preserve">Textfeld
</text>
  </threadedComment>
  <threadedComment ref="J89" personId="{456EE2ED-E670-A743-CDD7-8DCA46ED5B0E}" id="{00630022-00E9-4159-96D7-00D900FF00D5}">
    <text xml:space="preserve">Textfeld
</text>
  </threadedComment>
  <threadedComment ref="K89" personId="{456EE2ED-E670-A743-CDD7-8DCA46ED5B0E}" id="{004500AB-0013-497D-8AE8-00A300FE0044}">
    <text xml:space="preserve">Textfeld
</text>
  </threadedComment>
  <threadedComment ref="L89" personId="{456EE2ED-E670-A743-CDD7-8DCA46ED5B0E}" id="{00BF0010-005A-498E-91C9-00AA00C7007D}">
    <text xml:space="preserve">Textfeld
</text>
  </threadedComment>
  <threadedComment ref="M89" personId="{456EE2ED-E670-A743-CDD7-8DCA46ED5B0E}" id="{00E2007F-0057-4AE6-88BA-00FE008700EA}">
    <text xml:space="preserve">Textfeld
</text>
  </threadedComment>
  <threadedComment ref="N89" personId="{456EE2ED-E670-A743-CDD7-8DCA46ED5B0E}" id="{0037003F-00C3-4EEE-9C26-001A001B00C8}">
    <text xml:space="preserve">Textfeld
</text>
  </threadedComment>
  <threadedComment ref="O89" personId="{456EE2ED-E670-A743-CDD7-8DCA46ED5B0E}" id="{00130070-007E-4953-8340-000000A700AC}">
    <text xml:space="preserve">Textfeld
</text>
  </threadedComment>
  <threadedComment ref="P89" personId="{456EE2ED-E670-A743-CDD7-8DCA46ED5B0E}" id="{003C00B0-00C7-4157-9CE4-008700BA0049}">
    <text xml:space="preserve">Textfeld
</text>
  </threadedComment>
  <threadedComment ref="Q89" personId="{456EE2ED-E670-A743-CDD7-8DCA46ED5B0E}" id="{001F007E-00AC-43A4-8E05-003E00BD000C}">
    <text xml:space="preserve">Textfeld
</text>
  </threadedComment>
  <threadedComment ref="R89" personId="{456EE2ED-E670-A743-CDD7-8DCA46ED5B0E}" id="{00A10027-0076-4F48-8C0D-00CC0013007B}">
    <text xml:space="preserve">Textfeld
</text>
  </threadedComment>
  <threadedComment ref="S89" personId="{456EE2ED-E670-A743-CDD7-8DCA46ED5B0E}" id="{006E008B-00B3-4CDB-AC8E-004E007F0059}">
    <text xml:space="preserve">Textfeld
</text>
  </threadedComment>
  <threadedComment ref="T89" personId="{456EE2ED-E670-A743-CDD7-8DCA46ED5B0E}" id="{004100EB-00C3-4A82-8F0F-00FE0002006D}">
    <text xml:space="preserve">Textfeld
</text>
  </threadedComment>
  <threadedComment ref="U89" personId="{456EE2ED-E670-A743-CDD7-8DCA46ED5B0E}" id="{00FA002D-0069-4A2F-B34B-003A00CE0044}">
    <text xml:space="preserve">Textfeld
</text>
  </threadedComment>
  <threadedComment ref="V89" personId="{456EE2ED-E670-A743-CDD7-8DCA46ED5B0E}" id="{007F00AD-003F-40AF-B80A-00BC00600093}">
    <text xml:space="preserve">Textfeld
</text>
  </threadedComment>
  <threadedComment ref="W89" personId="{456EE2ED-E670-A743-CDD7-8DCA46ED5B0E}" id="{00BD0064-000A-40C0-BCE9-007F001F0014}">
    <text xml:space="preserve">Textfeld
</text>
  </threadedComment>
  <threadedComment ref="X89" personId="{456EE2ED-E670-A743-CDD7-8DCA46ED5B0E}" id="{0012001A-005D-42FC-8EAB-001F00D90053}">
    <text xml:space="preserve">Textfeld
</text>
  </threadedComment>
  <threadedComment ref="Y89" personId="{456EE2ED-E670-A743-CDD7-8DCA46ED5B0E}" id="{00D100A3-00BA-4E4C-8348-002E001200D0}">
    <text xml:space="preserve">Textfeld
</text>
  </threadedComment>
  <threadedComment ref="Z89" personId="{456EE2ED-E670-A743-CDD7-8DCA46ED5B0E}" id="{00E30028-0055-46C4-947A-001E00E70012}">
    <text xml:space="preserve">Textfeld
</text>
  </threadedComment>
  <threadedComment ref="I90" personId="{3BA6D8D0-0F9B-53C8-9990-05222548B652}" id="{00FD008A-00E2-424E-8B7A-0057001100B7}">
    <text xml:space="preserve">CO2-Wert
</text>
  </threadedComment>
  <threadedComment ref="J90" personId="{3BA6D8D0-0F9B-53C8-9990-05222548B652}" id="{00F00083-004E-4D29-AB93-00FB00380003}">
    <text xml:space="preserve">CO2-Wert
</text>
  </threadedComment>
  <threadedComment ref="K90" personId="{3BA6D8D0-0F9B-53C8-9990-05222548B652}" id="{00B20086-00F3-4728-BA80-0095000D0097}">
    <text xml:space="preserve">CO2-Wert
</text>
  </threadedComment>
  <threadedComment ref="L90" personId="{3BA6D8D0-0F9B-53C8-9990-05222548B652}" id="{009C008C-0039-4F37-B734-008F008200C7}">
    <text xml:space="preserve">CO2-Wert
</text>
  </threadedComment>
  <threadedComment ref="M90" personId="{3BA6D8D0-0F9B-53C8-9990-05222548B652}" id="{00F60008-00AE-47B2-BA77-004600D20049}">
    <text xml:space="preserve">CO2-Wert
</text>
  </threadedComment>
  <threadedComment ref="N90" personId="{3BA6D8D0-0F9B-53C8-9990-05222548B652}" id="{000D005D-001B-44E2-9AA4-00B50031001F}">
    <text xml:space="preserve">CO2-Wert
</text>
  </threadedComment>
  <threadedComment ref="O90" personId="{3BA6D8D0-0F9B-53C8-9990-05222548B652}" id="{00DE00AD-008D-4715-885D-00B5005F00D4}">
    <text xml:space="preserve">CO2-Wert
</text>
  </threadedComment>
  <threadedComment ref="P90" personId="{3BA6D8D0-0F9B-53C8-9990-05222548B652}" id="{0009003F-008D-4BC0-AA72-00B3006E002B}">
    <text xml:space="preserve">CO2-Wert
</text>
  </threadedComment>
  <threadedComment ref="Q90" personId="{3BA6D8D0-0F9B-53C8-9990-05222548B652}" id="{00FD0071-0030-4998-90AC-003700AB0056}">
    <text xml:space="preserve">CO2-Wert
</text>
  </threadedComment>
  <threadedComment ref="R90" personId="{3BA6D8D0-0F9B-53C8-9990-05222548B652}" id="{009D0082-004D-4EB6-8E8E-00E600FA0094}">
    <text xml:space="preserve">CO2-Wert
</text>
  </threadedComment>
  <threadedComment ref="S90" personId="{3BA6D8D0-0F9B-53C8-9990-05222548B652}" id="{00D70066-00B1-4D67-860B-008600040038}">
    <text xml:space="preserve">CO2-Wert
</text>
  </threadedComment>
  <threadedComment ref="T90" personId="{3BA6D8D0-0F9B-53C8-9990-05222548B652}" id="{00F30028-007D-4499-A7AF-00E700F70079}">
    <text xml:space="preserve">CO2-Wert
</text>
  </threadedComment>
  <threadedComment ref="U90" personId="{3BA6D8D0-0F9B-53C8-9990-05222548B652}" id="{00EE0085-00BC-422B-AF5B-003F008900C2}">
    <text xml:space="preserve">CO2-Wert
</text>
  </threadedComment>
  <threadedComment ref="V90" personId="{3BA6D8D0-0F9B-53C8-9990-05222548B652}" id="{00FC0086-009F-406A-86D5-009700B60049}">
    <text xml:space="preserve">CO2-Wert
</text>
  </threadedComment>
  <threadedComment ref="W90" personId="{3BA6D8D0-0F9B-53C8-9990-05222548B652}" id="{003E00F1-000B-4055-AA94-00A9005000EE}">
    <text xml:space="preserve">CO2-Wert
</text>
  </threadedComment>
  <threadedComment ref="X90" personId="{3BA6D8D0-0F9B-53C8-9990-05222548B652}" id="{00FE0049-00FE-4D6C-8622-0050000C003F}">
    <text xml:space="preserve">CO2-Wert
</text>
  </threadedComment>
  <threadedComment ref="Y90" personId="{3BA6D8D0-0F9B-53C8-9990-05222548B652}" id="{002F0030-00C1-482B-A603-00D700C600B6}">
    <text xml:space="preserve">CO2-Wert
</text>
  </threadedComment>
  <threadedComment ref="Z90" personId="{3BA6D8D0-0F9B-53C8-9990-05222548B652}" id="{007F00EE-0018-4A49-A0D1-0064008E00BC}">
    <text xml:space="preserve">CO2-Wert
</text>
  </threadedComment>
  <threadedComment ref="I91" personId="{456EE2ED-E670-A743-CDD7-8DCA46ED5B0E}" id="{003900E0-00E7-4E14-85CD-003100DD0084}">
    <text xml:space="preserve">Textfeld
</text>
  </threadedComment>
  <threadedComment ref="J91" personId="{456EE2ED-E670-A743-CDD7-8DCA46ED5B0E}" id="{004B0087-00C2-4306-AA92-007100270001}">
    <text xml:space="preserve">Textfeld
</text>
  </threadedComment>
  <threadedComment ref="K91" personId="{456EE2ED-E670-A743-CDD7-8DCA46ED5B0E}" id="{00F700AE-0060-4A13-BE86-00DC007E0004}">
    <text xml:space="preserve">Textfeld
</text>
  </threadedComment>
  <threadedComment ref="L91" personId="{456EE2ED-E670-A743-CDD7-8DCA46ED5B0E}" id="{0057003D-001A-4B1C-9C01-00D4000200DB}">
    <text xml:space="preserve">Textfeld
</text>
  </threadedComment>
  <threadedComment ref="M91" personId="{456EE2ED-E670-A743-CDD7-8DCA46ED5B0E}" id="{00D400EA-0065-4EA5-92EB-00E500CF0025}">
    <text xml:space="preserve">Textfeld
</text>
  </threadedComment>
  <threadedComment ref="N91" personId="{456EE2ED-E670-A743-CDD7-8DCA46ED5B0E}" id="{009300FB-0008-45AF-B152-008000820063}">
    <text xml:space="preserve">Textfeld
</text>
  </threadedComment>
  <threadedComment ref="O91" personId="{456EE2ED-E670-A743-CDD7-8DCA46ED5B0E}" id="{00C00063-0005-461F-90C6-00EC007B0050}">
    <text xml:space="preserve">Textfeld
</text>
  </threadedComment>
  <threadedComment ref="P91" personId="{456EE2ED-E670-A743-CDD7-8DCA46ED5B0E}" id="{008D0083-0095-401D-B747-0094009F002F}">
    <text xml:space="preserve">Textfeld
</text>
  </threadedComment>
  <threadedComment ref="Q91" personId="{456EE2ED-E670-A743-CDD7-8DCA46ED5B0E}" id="{00E0009F-0034-4A83-90E5-006900C600B1}">
    <text xml:space="preserve">Textfeld
</text>
  </threadedComment>
  <threadedComment ref="R91" personId="{456EE2ED-E670-A743-CDD7-8DCA46ED5B0E}" id="{00B100BD-008B-4FFC-9094-00BA002D00A3}">
    <text xml:space="preserve">Textfeld
</text>
  </threadedComment>
  <threadedComment ref="S91" personId="{456EE2ED-E670-A743-CDD7-8DCA46ED5B0E}" id="{008C00EF-00FD-4894-8FCA-0075007500BA}">
    <text xml:space="preserve">Textfeld
</text>
  </threadedComment>
  <threadedComment ref="T91" personId="{456EE2ED-E670-A743-CDD7-8DCA46ED5B0E}" id="{00B9005E-007F-4673-B65E-009C004900B4}">
    <text xml:space="preserve">Textfeld
</text>
  </threadedComment>
  <threadedComment ref="U91" personId="{456EE2ED-E670-A743-CDD7-8DCA46ED5B0E}" id="{00240048-00B9-454C-8EFB-007100D000D5}">
    <text xml:space="preserve">Textfeld
</text>
  </threadedComment>
  <threadedComment ref="V91" personId="{456EE2ED-E670-A743-CDD7-8DCA46ED5B0E}" id="{0014003F-00BC-4AEE-861F-000F005000DF}">
    <text xml:space="preserve">Textfeld
</text>
  </threadedComment>
  <threadedComment ref="W91" personId="{456EE2ED-E670-A743-CDD7-8DCA46ED5B0E}" id="{00EC002B-00EF-4C0F-AB2A-0016008200C7}">
    <text xml:space="preserve">Textfeld
</text>
  </threadedComment>
  <threadedComment ref="X91" personId="{456EE2ED-E670-A743-CDD7-8DCA46ED5B0E}" id="{00A7007B-0030-4455-AA89-00CA00DB00B2}">
    <text xml:space="preserve">Textfeld
</text>
  </threadedComment>
  <threadedComment ref="Y91" personId="{456EE2ED-E670-A743-CDD7-8DCA46ED5B0E}" id="{004A002A-00BF-4745-A5BC-002D002400D8}">
    <text xml:space="preserve">Textfeld
</text>
  </threadedComment>
  <threadedComment ref="Z91" personId="{456EE2ED-E670-A743-CDD7-8DCA46ED5B0E}" id="{00370037-0088-4390-A7CA-009300240046}">
    <text xml:space="preserve">Textfeld
</text>
  </threadedComment>
  <threadedComment ref="I92" personId="{3BA6D8D0-0F9B-53C8-9990-05222548B652}" id="{005800ED-0011-425F-BB10-00FB0050001D}">
    <text xml:space="preserve">CO2-Wert
</text>
  </threadedComment>
  <threadedComment ref="J92" personId="{3BA6D8D0-0F9B-53C8-9990-05222548B652}" id="{0023009E-008A-4A5C-A43A-001700C100D7}">
    <text xml:space="preserve">CO2-Wert
</text>
  </threadedComment>
  <threadedComment ref="K92" personId="{3BA6D8D0-0F9B-53C8-9990-05222548B652}" id="{004500F5-002D-4B9F-A714-0019002A005E}">
    <text xml:space="preserve">CO2-Wert
</text>
  </threadedComment>
  <threadedComment ref="L92" personId="{3BA6D8D0-0F9B-53C8-9990-05222548B652}" id="{00D1002B-0063-4770-9C62-001300880065}">
    <text xml:space="preserve">CO2-Wert
</text>
  </threadedComment>
  <threadedComment ref="M92" personId="{3BA6D8D0-0F9B-53C8-9990-05222548B652}" id="{00DA0096-00DE-495B-AE22-009C001500BC}">
    <text xml:space="preserve">CO2-Wert
</text>
  </threadedComment>
  <threadedComment ref="N92" personId="{3BA6D8D0-0F9B-53C8-9990-05222548B652}" id="{00790027-00DF-473A-B473-009E006F005B}">
    <text xml:space="preserve">CO2-Wert
</text>
  </threadedComment>
  <threadedComment ref="O92" personId="{3BA6D8D0-0F9B-53C8-9990-05222548B652}" id="{00F000E3-002A-47BA-ABA1-007800E50054}">
    <text xml:space="preserve">CO2-Wert
</text>
  </threadedComment>
  <threadedComment ref="P92" personId="{3BA6D8D0-0F9B-53C8-9990-05222548B652}" id="{00A200F4-006C-424E-960A-0041001B0036}">
    <text xml:space="preserve">CO2-Wert
</text>
  </threadedComment>
  <threadedComment ref="Q92" personId="{3BA6D8D0-0F9B-53C8-9990-05222548B652}" id="{003000A4-00A4-4AA5-9331-008400E3001E}">
    <text xml:space="preserve">CO2-Wert
</text>
  </threadedComment>
  <threadedComment ref="R92" personId="{3BA6D8D0-0F9B-53C8-9990-05222548B652}" id="{0056007D-00CB-4BFF-9898-002B00600075}">
    <text xml:space="preserve">CO2-Wert
</text>
  </threadedComment>
  <threadedComment ref="S92" personId="{3BA6D8D0-0F9B-53C8-9990-05222548B652}" id="{009B0034-00C9-404E-AA71-005C003B0054}">
    <text xml:space="preserve">CO2-Wert
</text>
  </threadedComment>
  <threadedComment ref="T92" personId="{3BA6D8D0-0F9B-53C8-9990-05222548B652}" id="{009B00DA-0051-4E78-AB64-0008007A006F}">
    <text xml:space="preserve">CO2-Wert
</text>
  </threadedComment>
  <threadedComment ref="U92" personId="{3BA6D8D0-0F9B-53C8-9990-05222548B652}" id="{00860023-00CE-4A16-A916-0003007700E8}">
    <text xml:space="preserve">CO2-Wert
</text>
  </threadedComment>
  <threadedComment ref="V92" personId="{3BA6D8D0-0F9B-53C8-9990-05222548B652}" id="{00D10020-00C1-49B4-8ED9-00AF0055004D}">
    <text xml:space="preserve">CO2-Wert
</text>
  </threadedComment>
  <threadedComment ref="W92" personId="{3BA6D8D0-0F9B-53C8-9990-05222548B652}" id="{00EF0068-00C9-424F-9D2F-00C300CA001D}">
    <text xml:space="preserve">CO2-Wert
</text>
  </threadedComment>
  <threadedComment ref="X92" personId="{3BA6D8D0-0F9B-53C8-9990-05222548B652}" id="{005900BB-00E8-4E44-9C00-008700AC002A}">
    <text xml:space="preserve">CO2-Wert
</text>
  </threadedComment>
  <threadedComment ref="Y92" personId="{3BA6D8D0-0F9B-53C8-9990-05222548B652}" id="{00380012-005E-4D9B-907C-00E8003A00F3}">
    <text xml:space="preserve">CO2-Wert
</text>
  </threadedComment>
  <threadedComment ref="Z92" personId="{3BA6D8D0-0F9B-53C8-9990-05222548B652}" id="{006F00C8-00F0-4D50-8FBE-00420074001D}">
    <text xml:space="preserve">CO2-Wert
</text>
  </threadedComment>
  <threadedComment ref="I93" personId="{456EE2ED-E670-A743-CDD7-8DCA46ED5B0E}" id="{00C20072-005D-4D8D-A298-008F00DF0067}">
    <text xml:space="preserve">Textfeld
</text>
  </threadedComment>
  <threadedComment ref="J93" personId="{456EE2ED-E670-A743-CDD7-8DCA46ED5B0E}" id="{00620002-00D5-4A27-989E-005700D70014}">
    <text xml:space="preserve">Textfeld
</text>
  </threadedComment>
  <threadedComment ref="K93" personId="{456EE2ED-E670-A743-CDD7-8DCA46ED5B0E}" id="{00DE0074-004F-471C-9C8F-009C000700A0}">
    <text xml:space="preserve">Textfeld
</text>
  </threadedComment>
  <threadedComment ref="L93" personId="{456EE2ED-E670-A743-CDD7-8DCA46ED5B0E}" id="{00370005-0085-4013-97C9-00B700BF009C}">
    <text xml:space="preserve">Textfeld
</text>
  </threadedComment>
  <threadedComment ref="M93" personId="{456EE2ED-E670-A743-CDD7-8DCA46ED5B0E}" id="{00EF002A-00B3-454C-93EE-009F00EA00C7}">
    <text xml:space="preserve">Textfeld
</text>
  </threadedComment>
  <threadedComment ref="N93" personId="{456EE2ED-E670-A743-CDD7-8DCA46ED5B0E}" id="{00310048-00E4-4048-A734-003800700014}">
    <text xml:space="preserve">Textfeld
</text>
  </threadedComment>
  <threadedComment ref="O93" personId="{456EE2ED-E670-A743-CDD7-8DCA46ED5B0E}" id="{000500EC-00CE-43B7-9679-001200AD00C2}">
    <text xml:space="preserve">Textfeld
</text>
  </threadedComment>
  <threadedComment ref="P93" personId="{456EE2ED-E670-A743-CDD7-8DCA46ED5B0E}" id="{0063000B-00B4-46EE-8E6B-001100C800A3}">
    <text xml:space="preserve">Textfeld
</text>
  </threadedComment>
  <threadedComment ref="Q93" personId="{456EE2ED-E670-A743-CDD7-8DCA46ED5B0E}" id="{00D20010-002B-45C1-9B38-009B005E0061}">
    <text xml:space="preserve">Textfeld
</text>
  </threadedComment>
  <threadedComment ref="R93" personId="{456EE2ED-E670-A743-CDD7-8DCA46ED5B0E}" id="{005400BC-000A-4DD6-962A-009900D4000D}">
    <text xml:space="preserve">Textfeld
</text>
  </threadedComment>
  <threadedComment ref="S93" personId="{456EE2ED-E670-A743-CDD7-8DCA46ED5B0E}" id="{00DD00B5-003B-401B-8B0B-001F009F00F1}">
    <text xml:space="preserve">Textfeld
</text>
  </threadedComment>
  <threadedComment ref="T93" personId="{456EE2ED-E670-A743-CDD7-8DCA46ED5B0E}" id="{00C900D2-00F3-49F0-950D-002F00BA00EE}">
    <text xml:space="preserve">Textfeld
</text>
  </threadedComment>
  <threadedComment ref="U93" personId="{456EE2ED-E670-A743-CDD7-8DCA46ED5B0E}" id="{0084001A-00F0-439B-9DA0-008300610009}">
    <text xml:space="preserve">Textfeld
</text>
  </threadedComment>
  <threadedComment ref="V93" personId="{456EE2ED-E670-A743-CDD7-8DCA46ED5B0E}" id="{00B600AA-0025-4874-9FB8-0034005000FB}">
    <text xml:space="preserve">Textfeld
</text>
  </threadedComment>
  <threadedComment ref="W93" personId="{456EE2ED-E670-A743-CDD7-8DCA46ED5B0E}" id="{00360095-0073-420C-AC78-00380027008D}">
    <text xml:space="preserve">Textfeld
</text>
  </threadedComment>
  <threadedComment ref="X93" personId="{456EE2ED-E670-A743-CDD7-8DCA46ED5B0E}" id="{007A0063-001D-4A4B-9AE9-003C0044007D}">
    <text xml:space="preserve">Textfeld
</text>
  </threadedComment>
  <threadedComment ref="Y93" personId="{456EE2ED-E670-A743-CDD7-8DCA46ED5B0E}" id="{00B600CE-009F-43E5-AF19-007200F40098}">
    <text xml:space="preserve">Textfeld
</text>
  </threadedComment>
  <threadedComment ref="Z93" personId="{456EE2ED-E670-A743-CDD7-8DCA46ED5B0E}" id="{009E0033-00B1-4301-800B-00AC002900E5}">
    <text xml:space="preserve">Textfeld
</text>
  </threadedComment>
  <threadedComment ref="I94" personId="{3BA6D8D0-0F9B-53C8-9990-05222548B652}" id="{00C9009B-001D-4EDE-A4F1-00D800ED0099}">
    <text xml:space="preserve">CO2-Wert
</text>
  </threadedComment>
  <threadedComment ref="J94" personId="{3BA6D8D0-0F9B-53C8-9990-05222548B652}" id="{009D009F-0024-467E-B893-00A3004600D8}">
    <text xml:space="preserve">CO2-Wert
</text>
  </threadedComment>
  <threadedComment ref="K94" personId="{3BA6D8D0-0F9B-53C8-9990-05222548B652}" id="{00890057-00E5-4026-96D3-008E007F002F}">
    <text xml:space="preserve">CO2-Wert
</text>
  </threadedComment>
  <threadedComment ref="L94" personId="{3BA6D8D0-0F9B-53C8-9990-05222548B652}" id="{00B00007-001B-4078-8D7A-00A900A50015}">
    <text xml:space="preserve">CO2-Wert
</text>
  </threadedComment>
  <threadedComment ref="M94" personId="{3BA6D8D0-0F9B-53C8-9990-05222548B652}" id="{0070003B-00E4-4998-8759-00F400DB009C}">
    <text xml:space="preserve">CO2-Wert
</text>
  </threadedComment>
  <threadedComment ref="N94" personId="{3BA6D8D0-0F9B-53C8-9990-05222548B652}" id="{00A100F0-00BC-4EFD-87DD-00D600C40036}">
    <text xml:space="preserve">CO2-Wert
</text>
  </threadedComment>
  <threadedComment ref="O94" personId="{3BA6D8D0-0F9B-53C8-9990-05222548B652}" id="{00C80012-0045-4324-91FC-0030009800BC}">
    <text xml:space="preserve">CO2-Wert
</text>
  </threadedComment>
  <threadedComment ref="P94" personId="{3BA6D8D0-0F9B-53C8-9990-05222548B652}" id="{000800DF-0018-4D92-8498-000500CA00FB}">
    <text xml:space="preserve">CO2-Wert
</text>
  </threadedComment>
  <threadedComment ref="Q94" personId="{3BA6D8D0-0F9B-53C8-9990-05222548B652}" id="{00CB0052-0087-47CA-9BC7-005100DE007A}">
    <text xml:space="preserve">CO2-Wert
</text>
  </threadedComment>
  <threadedComment ref="R94" personId="{3BA6D8D0-0F9B-53C8-9990-05222548B652}" id="{00F400BB-004F-4B07-9CE8-009A00840059}">
    <text xml:space="preserve">CO2-Wert
</text>
  </threadedComment>
  <threadedComment ref="S94" personId="{3BA6D8D0-0F9B-53C8-9990-05222548B652}" id="{00AB00D5-00BB-4243-8559-003500F900EB}">
    <text xml:space="preserve">CO2-Wert
</text>
  </threadedComment>
  <threadedComment ref="T94" personId="{3BA6D8D0-0F9B-53C8-9990-05222548B652}" id="{001D0081-0038-43A9-A92E-0056001C00A4}">
    <text xml:space="preserve">CO2-Wert
</text>
  </threadedComment>
  <threadedComment ref="U94" personId="{3BA6D8D0-0F9B-53C8-9990-05222548B652}" id="{00B10035-000E-4F5F-8259-00D1001800A1}">
    <text xml:space="preserve">CO2-Wert
</text>
  </threadedComment>
  <threadedComment ref="V94" personId="{3BA6D8D0-0F9B-53C8-9990-05222548B652}" id="{008C00B5-0083-41D5-B615-00C300050086}">
    <text xml:space="preserve">CO2-Wert
</text>
  </threadedComment>
  <threadedComment ref="W94" personId="{3BA6D8D0-0F9B-53C8-9990-05222548B652}" id="{004A00F7-0027-4D25-A432-001B00A600E9}">
    <text xml:space="preserve">CO2-Wert
</text>
  </threadedComment>
  <threadedComment ref="X94" personId="{3BA6D8D0-0F9B-53C8-9990-05222548B652}" id="{005F006F-00AD-40CA-BC4D-000C000500C0}">
    <text xml:space="preserve">CO2-Wert
</text>
  </threadedComment>
  <threadedComment ref="Y94" personId="{3BA6D8D0-0F9B-53C8-9990-05222548B652}" id="{00BD00E6-0039-42FC-B3E6-00EE007B0068}">
    <text xml:space="preserve">CO2-Wert
</text>
  </threadedComment>
  <threadedComment ref="Z94" personId="{3BA6D8D0-0F9B-53C8-9990-05222548B652}" id="{00DF0071-0074-408D-AEDF-00DE0019002E}">
    <text xml:space="preserve">CO2-Wert
</text>
  </threadedComment>
  <threadedComment ref="I95" personId="{456EE2ED-E670-A743-CDD7-8DCA46ED5B0E}" id="{00BC004B-0081-47C2-9657-00F5001F004D}">
    <text xml:space="preserve">Textfeld
</text>
  </threadedComment>
  <threadedComment ref="J95" personId="{456EE2ED-E670-A743-CDD7-8DCA46ED5B0E}" id="{00030029-00C7-4741-8C72-00B0005E00D8}">
    <text xml:space="preserve">Textfeld
</text>
  </threadedComment>
  <threadedComment ref="K95" personId="{456EE2ED-E670-A743-CDD7-8DCA46ED5B0E}" id="{004E006A-00AA-4ED8-834D-005400BC0097}">
    <text xml:space="preserve">Textfeld
</text>
  </threadedComment>
  <threadedComment ref="L95" personId="{456EE2ED-E670-A743-CDD7-8DCA46ED5B0E}" id="{000F0095-0055-4DF9-96C8-005600AF00EE}">
    <text xml:space="preserve">Textfeld
</text>
  </threadedComment>
  <threadedComment ref="M95" personId="{456EE2ED-E670-A743-CDD7-8DCA46ED5B0E}" id="{002900D5-00FB-4CC0-8660-003C00EF00E3}">
    <text xml:space="preserve">Textfeld
</text>
  </threadedComment>
  <threadedComment ref="N95" personId="{456EE2ED-E670-A743-CDD7-8DCA46ED5B0E}" id="{00EC00FF-0049-4BBB-B18F-00D500B900B7}">
    <text xml:space="preserve">Textfeld
</text>
  </threadedComment>
  <threadedComment ref="O95" personId="{456EE2ED-E670-A743-CDD7-8DCA46ED5B0E}" id="{00AC00E4-0028-4A33-939D-003D00E700D6}">
    <text xml:space="preserve">Textfeld
</text>
  </threadedComment>
  <threadedComment ref="P95" personId="{456EE2ED-E670-A743-CDD7-8DCA46ED5B0E}" id="{00B1003A-0058-49B7-899E-008C00ED0032}">
    <text xml:space="preserve">Textfeld
</text>
  </threadedComment>
  <threadedComment ref="Q95" personId="{456EE2ED-E670-A743-CDD7-8DCA46ED5B0E}" id="{00050078-0049-4859-8B48-009E00F4002B}">
    <text xml:space="preserve">Textfeld
</text>
  </threadedComment>
  <threadedComment ref="R95" personId="{456EE2ED-E670-A743-CDD7-8DCA46ED5B0E}" id="{00630076-00A9-4F1E-BECF-00A100C10051}">
    <text xml:space="preserve">Textfeld
</text>
  </threadedComment>
  <threadedComment ref="S95" personId="{456EE2ED-E670-A743-CDD7-8DCA46ED5B0E}" id="{007F00D8-00DB-44E0-92B2-005E00D600EE}">
    <text xml:space="preserve">Textfeld
</text>
  </threadedComment>
  <threadedComment ref="T95" personId="{456EE2ED-E670-A743-CDD7-8DCA46ED5B0E}" id="{003500A9-003D-42ED-B87B-00B700A600AB}">
    <text xml:space="preserve">Textfeld
</text>
  </threadedComment>
  <threadedComment ref="U95" personId="{456EE2ED-E670-A743-CDD7-8DCA46ED5B0E}" id="{00290078-0063-4EB2-903E-002A00D20048}">
    <text xml:space="preserve">Textfeld
</text>
  </threadedComment>
  <threadedComment ref="V95" personId="{456EE2ED-E670-A743-CDD7-8DCA46ED5B0E}" id="{009D003A-0084-4938-B5F8-00ED00FD00C9}">
    <text xml:space="preserve">Textfeld
</text>
  </threadedComment>
  <threadedComment ref="W95" personId="{456EE2ED-E670-A743-CDD7-8DCA46ED5B0E}" id="{000D0018-00AF-4C28-9AAB-00AF008A0005}">
    <text xml:space="preserve">Textfeld
</text>
  </threadedComment>
  <threadedComment ref="X95" personId="{456EE2ED-E670-A743-CDD7-8DCA46ED5B0E}" id="{00550085-0047-4FA8-866D-00FB00460079}">
    <text xml:space="preserve">Textfeld
</text>
  </threadedComment>
  <threadedComment ref="Y95" personId="{456EE2ED-E670-A743-CDD7-8DCA46ED5B0E}" id="{000A00E8-0097-4F95-96EB-001F009A0033}">
    <text xml:space="preserve">Textfeld
</text>
  </threadedComment>
  <threadedComment ref="Z95" personId="{456EE2ED-E670-A743-CDD7-8DCA46ED5B0E}" id="{005700FC-00C5-4784-AD58-007900990002}">
    <text xml:space="preserve">Textfeld
</text>
  </threadedComment>
  <threadedComment ref="I96" personId="{3BA6D8D0-0F9B-53C8-9990-05222548B652}" id="{0023007D-0032-4CB7-A09F-00C5006D00E0}">
    <text xml:space="preserve">CO2-Wert
</text>
  </threadedComment>
  <threadedComment ref="J96" personId="{3BA6D8D0-0F9B-53C8-9990-05222548B652}" id="{00B50073-009A-4811-9CF2-00CB00C00040}">
    <text xml:space="preserve">CO2-Wert
</text>
  </threadedComment>
  <threadedComment ref="K96" personId="{3BA6D8D0-0F9B-53C8-9990-05222548B652}" id="{002B0039-006E-4557-8E3E-0044009800A9}">
    <text xml:space="preserve">CO2-Wert
</text>
  </threadedComment>
  <threadedComment ref="L96" personId="{3BA6D8D0-0F9B-53C8-9990-05222548B652}" id="{0029000A-00D4-4167-AE2C-0005004E0099}">
    <text xml:space="preserve">CO2-Wert
</text>
  </threadedComment>
  <threadedComment ref="M96" personId="{3BA6D8D0-0F9B-53C8-9990-05222548B652}" id="{005B00D2-000A-447E-99F9-00B4003D0077}">
    <text xml:space="preserve">CO2-Wert
</text>
  </threadedComment>
  <threadedComment ref="N96" personId="{3BA6D8D0-0F9B-53C8-9990-05222548B652}" id="{008000A7-002E-4CC0-ABBE-0059005F0043}">
    <text xml:space="preserve">CO2-Wert
</text>
  </threadedComment>
  <threadedComment ref="O96" personId="{3BA6D8D0-0F9B-53C8-9990-05222548B652}" id="{002F009D-0078-4210-8E07-0031003A00BF}">
    <text xml:space="preserve">CO2-Wert
</text>
  </threadedComment>
  <threadedComment ref="P96" personId="{3BA6D8D0-0F9B-53C8-9990-05222548B652}" id="{0009005C-006B-4067-AC3E-001B006400F8}">
    <text xml:space="preserve">CO2-Wert
</text>
  </threadedComment>
  <threadedComment ref="Q96" personId="{3BA6D8D0-0F9B-53C8-9990-05222548B652}" id="{00AE0046-0043-4BCB-BFBF-004E00EB00D0}">
    <text xml:space="preserve">CO2-Wert
</text>
  </threadedComment>
  <threadedComment ref="R96" personId="{3BA6D8D0-0F9B-53C8-9990-05222548B652}" id="{0031004C-0062-43DB-A9AF-000F004A00D3}">
    <text xml:space="preserve">CO2-Wert
</text>
  </threadedComment>
  <threadedComment ref="S96" personId="{3BA6D8D0-0F9B-53C8-9990-05222548B652}" id="{00B10056-0041-47AA-A83E-000400980083}">
    <text xml:space="preserve">CO2-Wert
</text>
  </threadedComment>
  <threadedComment ref="T96" personId="{3BA6D8D0-0F9B-53C8-9990-05222548B652}" id="{00D60058-009D-458F-9B84-003D004F0033}">
    <text xml:space="preserve">CO2-Wert
</text>
  </threadedComment>
  <threadedComment ref="U96" personId="{3BA6D8D0-0F9B-53C8-9990-05222548B652}" id="{0007005C-0063-4209-9745-007F009B0007}">
    <text xml:space="preserve">CO2-Wert
</text>
  </threadedComment>
  <threadedComment ref="V96" personId="{3BA6D8D0-0F9B-53C8-9990-05222548B652}" id="{007C003D-0012-4556-B505-0005002E003B}">
    <text xml:space="preserve">CO2-Wert
</text>
  </threadedComment>
  <threadedComment ref="W96" personId="{3BA6D8D0-0F9B-53C8-9990-05222548B652}" id="{007600A0-00DD-45C6-8354-00F700C40069}">
    <text xml:space="preserve">CO2-Wert
</text>
  </threadedComment>
  <threadedComment ref="X96" personId="{3BA6D8D0-0F9B-53C8-9990-05222548B652}" id="{009400B6-00A2-4495-AAD3-00D500330024}">
    <text xml:space="preserve">CO2-Wert
</text>
  </threadedComment>
  <threadedComment ref="Y96" personId="{3BA6D8D0-0F9B-53C8-9990-05222548B652}" id="{009300D5-0097-4F59-B244-008800A60042}">
    <text xml:space="preserve">CO2-Wert
</text>
  </threadedComment>
  <threadedComment ref="Z96" personId="{3BA6D8D0-0F9B-53C8-9990-05222548B652}" id="{005E00A8-00BF-48B8-8C8F-007A002000B4}">
    <text xml:space="preserve">CO2-Wert
</text>
  </threadedComment>
  <threadedComment ref="I97" personId="{456EE2ED-E670-A743-CDD7-8DCA46ED5B0E}" id="{00750046-00AC-4D43-A4FB-00DF00B000EE}">
    <text xml:space="preserve">Textfeld
</text>
  </threadedComment>
  <threadedComment ref="J97" personId="{456EE2ED-E670-A743-CDD7-8DCA46ED5B0E}" id="{00630033-005F-4D0B-BB38-00CC008200FE}">
    <text xml:space="preserve">Textfeld
</text>
  </threadedComment>
  <threadedComment ref="K97" personId="{456EE2ED-E670-A743-CDD7-8DCA46ED5B0E}" id="{009C000C-0028-4165-8011-008D005E00B0}">
    <text xml:space="preserve">Textfeld
</text>
  </threadedComment>
  <threadedComment ref="L97" personId="{456EE2ED-E670-A743-CDD7-8DCA46ED5B0E}" id="{005A00A8-0009-47A0-A86B-005B001C00BF}">
    <text xml:space="preserve">Textfeld
</text>
  </threadedComment>
  <threadedComment ref="M97" personId="{456EE2ED-E670-A743-CDD7-8DCA46ED5B0E}" id="{00E60049-0068-4967-A8B2-003200370079}">
    <text xml:space="preserve">Textfeld
</text>
  </threadedComment>
  <threadedComment ref="N97" personId="{456EE2ED-E670-A743-CDD7-8DCA46ED5B0E}" id="{00DC00E6-0002-445A-AE24-0091000A0058}">
    <text xml:space="preserve">Textfeld
</text>
  </threadedComment>
  <threadedComment ref="O97" personId="{456EE2ED-E670-A743-CDD7-8DCA46ED5B0E}" id="{00EB00A3-002B-47EC-81ED-000600CD000D}">
    <text xml:space="preserve">Textfeld
</text>
  </threadedComment>
  <threadedComment ref="P97" personId="{456EE2ED-E670-A743-CDD7-8DCA46ED5B0E}" id="{00DD0092-0089-4E58-BDF5-009E00900027}">
    <text xml:space="preserve">Textfeld
</text>
  </threadedComment>
  <threadedComment ref="Q97" personId="{456EE2ED-E670-A743-CDD7-8DCA46ED5B0E}" id="{00850038-00A0-4B03-A0FD-004A0091003B}">
    <text xml:space="preserve">Textfeld
</text>
  </threadedComment>
  <threadedComment ref="R97" personId="{456EE2ED-E670-A743-CDD7-8DCA46ED5B0E}" id="{00A40063-00F7-479A-BBBB-008300880069}">
    <text xml:space="preserve">Textfeld
</text>
  </threadedComment>
  <threadedComment ref="S97" personId="{456EE2ED-E670-A743-CDD7-8DCA46ED5B0E}" id="{00B80001-0072-49B3-AFEF-00AB001B00AC}">
    <text xml:space="preserve">Textfeld
</text>
  </threadedComment>
  <threadedComment ref="T97" personId="{456EE2ED-E670-A743-CDD7-8DCA46ED5B0E}" id="{00C90016-00DD-4F0D-B3A8-003700750009}">
    <text xml:space="preserve">Textfeld
</text>
  </threadedComment>
  <threadedComment ref="U97" personId="{456EE2ED-E670-A743-CDD7-8DCA46ED5B0E}" id="{00810024-00E7-4D34-A6B5-006100FC0037}">
    <text xml:space="preserve">Textfeld
</text>
  </threadedComment>
  <threadedComment ref="V97" personId="{456EE2ED-E670-A743-CDD7-8DCA46ED5B0E}" id="{0048007D-0059-4590-843D-00CA007E00EF}">
    <text xml:space="preserve">Textfeld
</text>
  </threadedComment>
  <threadedComment ref="W97" personId="{456EE2ED-E670-A743-CDD7-8DCA46ED5B0E}" id="{007D009B-0007-42DF-889C-007700AE0082}">
    <text xml:space="preserve">Textfeld
</text>
  </threadedComment>
  <threadedComment ref="X97" personId="{456EE2ED-E670-A743-CDD7-8DCA46ED5B0E}" id="{0020008A-003A-4250-AFB9-00CA006F008A}">
    <text xml:space="preserve">Textfeld
</text>
  </threadedComment>
  <threadedComment ref="Y97" personId="{456EE2ED-E670-A743-CDD7-8DCA46ED5B0E}" id="{00520071-0050-413C-A857-007800CF0084}">
    <text xml:space="preserve">Textfeld
</text>
  </threadedComment>
  <threadedComment ref="Z97" personId="{456EE2ED-E670-A743-CDD7-8DCA46ED5B0E}" id="{00AD007A-00DE-4DA3-9FA4-00300027001F}">
    <text xml:space="preserve">Textfeld
</text>
  </threadedComment>
  <threadedComment ref="I98" personId="{3BA6D8D0-0F9B-53C8-9990-05222548B652}" id="{004C00B9-00E1-468C-9421-0062002F009E}">
    <text xml:space="preserve">CO2-Wert
</text>
  </threadedComment>
  <threadedComment ref="J98" personId="{3BA6D8D0-0F9B-53C8-9990-05222548B652}" id="{00E3004C-003F-4440-9F60-001100B40031}">
    <text xml:space="preserve">CO2-Wert
</text>
  </threadedComment>
  <threadedComment ref="K98" personId="{3BA6D8D0-0F9B-53C8-9990-05222548B652}" id="{008C00CD-0092-41CC-BF59-00F200240029}">
    <text xml:space="preserve">CO2-Wert
</text>
  </threadedComment>
  <threadedComment ref="L98" personId="{3BA6D8D0-0F9B-53C8-9990-05222548B652}" id="{00EA0090-0031-472F-90BC-003D00320016}">
    <text xml:space="preserve">CO2-Wert
</text>
  </threadedComment>
  <threadedComment ref="M98" personId="{3BA6D8D0-0F9B-53C8-9990-05222548B652}" id="{006300CF-0019-447E-A000-00F3006A0042}">
    <text xml:space="preserve">CO2-Wert
</text>
  </threadedComment>
  <threadedComment ref="N98" personId="{3BA6D8D0-0F9B-53C8-9990-05222548B652}" id="{00560046-005B-4858-B41E-0062005D0094}">
    <text xml:space="preserve">CO2-Wert
</text>
  </threadedComment>
  <threadedComment ref="O98" personId="{3BA6D8D0-0F9B-53C8-9990-05222548B652}" id="{00BF0017-004A-49DD-AF9B-003200B000F3}">
    <text xml:space="preserve">CO2-Wert
</text>
  </threadedComment>
  <threadedComment ref="P98" personId="{3BA6D8D0-0F9B-53C8-9990-05222548B652}" id="{00C10068-00E0-42FE-8618-002D00E400B8}">
    <text xml:space="preserve">CO2-Wert
</text>
  </threadedComment>
  <threadedComment ref="Q98" personId="{3BA6D8D0-0F9B-53C8-9990-05222548B652}" id="{00BD00D8-006D-4F2F-921C-00E400BC009C}">
    <text xml:space="preserve">CO2-Wert
</text>
  </threadedComment>
  <threadedComment ref="R98" personId="{3BA6D8D0-0F9B-53C8-9990-05222548B652}" id="{002C00CD-00DC-4807-AED0-004500AB00C7}">
    <text xml:space="preserve">CO2-Wert
</text>
  </threadedComment>
  <threadedComment ref="S98" personId="{3BA6D8D0-0F9B-53C8-9990-05222548B652}" id="{008E00DA-00C2-4863-8C61-008E003600B7}">
    <text xml:space="preserve">CO2-Wert
</text>
  </threadedComment>
  <threadedComment ref="T98" personId="{3BA6D8D0-0F9B-53C8-9990-05222548B652}" id="{004E007F-005D-45CC-86F1-009F006D00BB}">
    <text xml:space="preserve">CO2-Wert
</text>
  </threadedComment>
  <threadedComment ref="U98" personId="{3BA6D8D0-0F9B-53C8-9990-05222548B652}" id="{00110097-0099-4474-89CF-00A200630082}">
    <text xml:space="preserve">CO2-Wert
</text>
  </threadedComment>
  <threadedComment ref="V98" personId="{3BA6D8D0-0F9B-53C8-9990-05222548B652}" id="{0042007B-0067-47C5-9469-0078001D00E3}">
    <text xml:space="preserve">CO2-Wert
</text>
  </threadedComment>
  <threadedComment ref="W98" personId="{3BA6D8D0-0F9B-53C8-9990-05222548B652}" id="{000700BE-005F-45BD-A571-007900BE005C}">
    <text xml:space="preserve">CO2-Wert
</text>
  </threadedComment>
  <threadedComment ref="X98" personId="{3BA6D8D0-0F9B-53C8-9990-05222548B652}" id="{00D200FD-001D-4844-A376-00A300D9009D}">
    <text xml:space="preserve">CO2-Wert
</text>
  </threadedComment>
  <threadedComment ref="Y98" personId="{3BA6D8D0-0F9B-53C8-9990-05222548B652}" id="{0098007A-006B-49C7-8FB9-00E2008C001F}">
    <text xml:space="preserve">CO2-Wert
</text>
  </threadedComment>
  <threadedComment ref="Z98" personId="{3BA6D8D0-0F9B-53C8-9990-05222548B652}" id="{005B006B-00D8-4E51-8174-003D004B00B2}">
    <text xml:space="preserve">CO2-Wert
</text>
  </threadedComment>
  <threadedComment ref="I99" personId="{456EE2ED-E670-A743-CDD7-8DCA46ED5B0E}" id="{004B0062-00F8-45CE-A187-009C005600AC}">
    <text xml:space="preserve">Textfeld
</text>
  </threadedComment>
  <threadedComment ref="J99" personId="{456EE2ED-E670-A743-CDD7-8DCA46ED5B0E}" id="{00260066-009A-4284-944C-0050001D0027}">
    <text xml:space="preserve">Textfeld
</text>
  </threadedComment>
  <threadedComment ref="K99" personId="{456EE2ED-E670-A743-CDD7-8DCA46ED5B0E}" id="{00F600BA-007A-4FBF-9F8D-00F4002300D1}">
    <text xml:space="preserve">Textfeld
</text>
  </threadedComment>
  <threadedComment ref="L99" personId="{456EE2ED-E670-A743-CDD7-8DCA46ED5B0E}" id="{00C500AE-0084-4523-8152-00B0004400C4}">
    <text xml:space="preserve">Textfeld
</text>
  </threadedComment>
  <threadedComment ref="M99" personId="{456EE2ED-E670-A743-CDD7-8DCA46ED5B0E}" id="{00E100BA-00B3-4688-A250-000B008D0091}">
    <text xml:space="preserve">Textfeld
</text>
  </threadedComment>
  <threadedComment ref="N99" personId="{456EE2ED-E670-A743-CDD7-8DCA46ED5B0E}" id="{000A0024-0017-4327-842A-008600D60022}">
    <text xml:space="preserve">Textfeld
</text>
  </threadedComment>
  <threadedComment ref="O99" personId="{456EE2ED-E670-A743-CDD7-8DCA46ED5B0E}" id="{00A700E6-0004-45D2-8C07-009A009C003B}">
    <text xml:space="preserve">Textfeld
</text>
  </threadedComment>
  <threadedComment ref="P99" personId="{456EE2ED-E670-A743-CDD7-8DCA46ED5B0E}" id="{0087006C-006D-4BFF-9B0F-00DB002200ED}">
    <text xml:space="preserve">Textfeld
</text>
  </threadedComment>
  <threadedComment ref="Q99" personId="{456EE2ED-E670-A743-CDD7-8DCA46ED5B0E}" id="{00F70096-00BB-4515-8343-0074007300BD}">
    <text xml:space="preserve">Textfeld
</text>
  </threadedComment>
  <threadedComment ref="R99" personId="{456EE2ED-E670-A743-CDD7-8DCA46ED5B0E}" id="{007100C8-000A-4590-AEDD-004000E400F6}">
    <text xml:space="preserve">Textfeld
</text>
  </threadedComment>
  <threadedComment ref="S99" personId="{456EE2ED-E670-A743-CDD7-8DCA46ED5B0E}" id="{00350086-009C-4EB4-976C-009A00950087}">
    <text xml:space="preserve">Textfeld
</text>
  </threadedComment>
  <threadedComment ref="T99" personId="{456EE2ED-E670-A743-CDD7-8DCA46ED5B0E}" id="{004E0013-00EE-4F40-BED2-004D00D0008B}">
    <text xml:space="preserve">Textfeld
</text>
  </threadedComment>
  <threadedComment ref="U99" personId="{456EE2ED-E670-A743-CDD7-8DCA46ED5B0E}" id="{00830001-001E-447B-8367-007A00640086}">
    <text xml:space="preserve">Textfeld
</text>
  </threadedComment>
  <threadedComment ref="V99" personId="{456EE2ED-E670-A743-CDD7-8DCA46ED5B0E}" id="{004A0076-0079-43E9-827E-00640050003B}">
    <text xml:space="preserve">Textfeld
</text>
  </threadedComment>
  <threadedComment ref="W99" personId="{456EE2ED-E670-A743-CDD7-8DCA46ED5B0E}" id="{00ED00A9-00D7-444F-98C9-0090007C00D0}">
    <text xml:space="preserve">Textfeld
</text>
  </threadedComment>
  <threadedComment ref="X99" personId="{456EE2ED-E670-A743-CDD7-8DCA46ED5B0E}" id="{004C0000-009E-42C7-9F46-002C005100DD}">
    <text xml:space="preserve">Textfeld
</text>
  </threadedComment>
  <threadedComment ref="Y99" personId="{456EE2ED-E670-A743-CDD7-8DCA46ED5B0E}" id="{007D006E-00E7-44F4-96A5-007700C900B3}">
    <text xml:space="preserve">Textfeld
</text>
  </threadedComment>
  <threadedComment ref="Z99" personId="{456EE2ED-E670-A743-CDD7-8DCA46ED5B0E}" id="{002E00F1-0080-4425-9891-0096006A00EB}">
    <text xml:space="preserve">Textfeld
</text>
  </threadedComment>
  <threadedComment ref="I100" personId="{3BA6D8D0-0F9B-53C8-9990-05222548B652}" id="{0032009E-00EA-4538-892F-009900630007}">
    <text xml:space="preserve">CO2-Wert
</text>
  </threadedComment>
  <threadedComment ref="J100" personId="{3BA6D8D0-0F9B-53C8-9990-05222548B652}" id="{00F5001C-000C-4EF4-84AA-0015003700E4}">
    <text xml:space="preserve">CO2-Wert
</text>
  </threadedComment>
  <threadedComment ref="K100" personId="{3BA6D8D0-0F9B-53C8-9990-05222548B652}" id="{006900A4-0017-4112-895A-00EE000D0061}">
    <text xml:space="preserve">CO2-Wert
</text>
  </threadedComment>
  <threadedComment ref="L100" personId="{3BA6D8D0-0F9B-53C8-9990-05222548B652}" id="{00BC00EA-00BB-454A-A03E-00CB000000FA}">
    <text xml:space="preserve">CO2-Wert
</text>
  </threadedComment>
  <threadedComment ref="M100" personId="{3BA6D8D0-0F9B-53C8-9990-05222548B652}" id="{00D000FE-0063-462C-A786-0015007B0036}">
    <text xml:space="preserve">CO2-Wert
</text>
  </threadedComment>
  <threadedComment ref="N100" personId="{3BA6D8D0-0F9B-53C8-9990-05222548B652}" id="{00740029-0005-4ECF-9547-00F800C800D3}">
    <text xml:space="preserve">CO2-Wert
</text>
  </threadedComment>
  <threadedComment ref="O100" personId="{3BA6D8D0-0F9B-53C8-9990-05222548B652}" id="{00210016-00C8-4BD8-A8AC-00C7005200A5}">
    <text xml:space="preserve">CO2-Wert
</text>
  </threadedComment>
  <threadedComment ref="P100" personId="{3BA6D8D0-0F9B-53C8-9990-05222548B652}" id="{009300CA-00AC-4F3E-A700-0068005B003A}">
    <text xml:space="preserve">CO2-Wert
</text>
  </threadedComment>
  <threadedComment ref="Q100" personId="{3BA6D8D0-0F9B-53C8-9990-05222548B652}" id="{0077000F-0058-4F45-BA98-00B900A1007C}">
    <text xml:space="preserve">CO2-Wert
</text>
  </threadedComment>
  <threadedComment ref="R100" personId="{3BA6D8D0-0F9B-53C8-9990-05222548B652}" id="{003D003F-009D-4129-9B8B-0011007600F6}">
    <text xml:space="preserve">CO2-Wert
</text>
  </threadedComment>
  <threadedComment ref="S100" personId="{3BA6D8D0-0F9B-53C8-9990-05222548B652}" id="{0042000D-0007-4C14-8A6D-008E005A00B3}">
    <text xml:space="preserve">CO2-Wert
</text>
  </threadedComment>
  <threadedComment ref="T100" personId="{3BA6D8D0-0F9B-53C8-9990-05222548B652}" id="{00CB0000-0086-43A6-9FE0-0045009E002E}">
    <text xml:space="preserve">CO2-Wert
</text>
  </threadedComment>
  <threadedComment ref="U100" personId="{3BA6D8D0-0F9B-53C8-9990-05222548B652}" id="{004C007F-00D6-4278-A97D-001800ED00D2}">
    <text xml:space="preserve">CO2-Wert
</text>
  </threadedComment>
  <threadedComment ref="V100" personId="{3BA6D8D0-0F9B-53C8-9990-05222548B652}" id="{005B0081-0009-4F2F-A61E-008E00D7003C}">
    <text xml:space="preserve">CO2-Wert
</text>
  </threadedComment>
  <threadedComment ref="W100" personId="{3BA6D8D0-0F9B-53C8-9990-05222548B652}" id="{002D00B8-00A0-4D36-80E3-00C000C20036}">
    <text xml:space="preserve">CO2-Wert
</text>
  </threadedComment>
  <threadedComment ref="X100" personId="{3BA6D8D0-0F9B-53C8-9990-05222548B652}" id="{007B0040-0008-4757-A33A-00250074008F}">
    <text xml:space="preserve">CO2-Wert
</text>
  </threadedComment>
  <threadedComment ref="Y100" personId="{3BA6D8D0-0F9B-53C8-9990-05222548B652}" id="{00800006-0091-4294-A86F-0052005B002C}">
    <text xml:space="preserve">CO2-Wert
</text>
  </threadedComment>
  <threadedComment ref="Z100" personId="{3BA6D8D0-0F9B-53C8-9990-05222548B652}" id="{00F2000B-0083-491F-9779-0082001D0023}">
    <text xml:space="preserve">CO2-Wert
</text>
  </threadedComment>
  <threadedComment ref="I101" personId="{456EE2ED-E670-A743-CDD7-8DCA46ED5B0E}" id="{00EF00E2-00E3-48C2-AB12-006E00FD00EC}">
    <text xml:space="preserve">Textfeld
</text>
  </threadedComment>
  <threadedComment ref="J101" personId="{456EE2ED-E670-A743-CDD7-8DCA46ED5B0E}" id="{00AE003F-0038-402C-9BA1-00E100D30008}">
    <text xml:space="preserve">Textfeld
</text>
  </threadedComment>
  <threadedComment ref="K101" personId="{456EE2ED-E670-A743-CDD7-8DCA46ED5B0E}" id="{0088004D-00EA-433A-8CA9-00D9005C0012}">
    <text xml:space="preserve">Textfeld
</text>
  </threadedComment>
  <threadedComment ref="L101" personId="{456EE2ED-E670-A743-CDD7-8DCA46ED5B0E}" id="{00D2006B-0072-4F2D-B82D-0085007B0048}">
    <text xml:space="preserve">Textfeld
</text>
  </threadedComment>
  <threadedComment ref="M101" personId="{456EE2ED-E670-A743-CDD7-8DCA46ED5B0E}" id="{00D40066-0093-415B-80DC-00E900390070}">
    <text xml:space="preserve">Textfeld
</text>
  </threadedComment>
  <threadedComment ref="N101" personId="{456EE2ED-E670-A743-CDD7-8DCA46ED5B0E}" id="{004B00C2-00D3-41F3-BDF3-000D000E00D5}">
    <text xml:space="preserve">Textfeld
</text>
  </threadedComment>
  <threadedComment ref="O101" personId="{456EE2ED-E670-A743-CDD7-8DCA46ED5B0E}" id="{002D0046-0062-4ABB-8389-00CB002100C0}">
    <text xml:space="preserve">Textfeld
</text>
  </threadedComment>
  <threadedComment ref="P101" personId="{456EE2ED-E670-A743-CDD7-8DCA46ED5B0E}" id="{004700E0-0042-4725-A66B-002400D00055}">
    <text xml:space="preserve">Textfeld
</text>
  </threadedComment>
  <threadedComment ref="Q101" personId="{456EE2ED-E670-A743-CDD7-8DCA46ED5B0E}" id="{00F700B7-004B-4BBD-9BE4-00C7004200D3}">
    <text xml:space="preserve">Textfeld
</text>
  </threadedComment>
  <threadedComment ref="R101" personId="{456EE2ED-E670-A743-CDD7-8DCA46ED5B0E}" id="{003D0074-00C4-4DB9-9A5D-00BE00B30082}">
    <text xml:space="preserve">Textfeld
</text>
  </threadedComment>
  <threadedComment ref="S101" personId="{456EE2ED-E670-A743-CDD7-8DCA46ED5B0E}" id="{00080084-007B-4ADC-99FE-004000D1006A}">
    <text xml:space="preserve">Textfeld
</text>
  </threadedComment>
  <threadedComment ref="T101" personId="{456EE2ED-E670-A743-CDD7-8DCA46ED5B0E}" id="{006F00C7-007E-4D65-9E28-00CC00690083}">
    <text xml:space="preserve">Textfeld
</text>
  </threadedComment>
  <threadedComment ref="U101" personId="{456EE2ED-E670-A743-CDD7-8DCA46ED5B0E}" id="{004700EB-0025-415A-BC79-0096004B009E}">
    <text xml:space="preserve">Textfeld
</text>
  </threadedComment>
  <threadedComment ref="V101" personId="{456EE2ED-E670-A743-CDD7-8DCA46ED5B0E}" id="{00B40006-0006-483E-A36D-005C002900F0}">
    <text xml:space="preserve">Textfeld
</text>
  </threadedComment>
  <threadedComment ref="W101" personId="{456EE2ED-E670-A743-CDD7-8DCA46ED5B0E}" id="{00520026-0014-443B-894F-0078001D007E}">
    <text xml:space="preserve">Textfeld
</text>
  </threadedComment>
  <threadedComment ref="X101" personId="{456EE2ED-E670-A743-CDD7-8DCA46ED5B0E}" id="{00E5003B-000B-4B34-80FE-000900EB000A}">
    <text xml:space="preserve">Textfeld
</text>
  </threadedComment>
  <threadedComment ref="Y101" personId="{456EE2ED-E670-A743-CDD7-8DCA46ED5B0E}" id="{005B00AA-0015-48BA-A4DE-00ED008A00BE}">
    <text xml:space="preserve">Textfeld
</text>
  </threadedComment>
  <threadedComment ref="Z101" personId="{456EE2ED-E670-A743-CDD7-8DCA46ED5B0E}" id="{00690001-0049-46C7-B7FA-0039000E0050}">
    <text xml:space="preserve">Textfeld
</text>
  </threadedComment>
  <threadedComment ref="I102" personId="{3BA6D8D0-0F9B-53C8-9990-05222548B652}" id="{005D0031-00CA-4BF8-9EF0-00F5008F005C}">
    <text xml:space="preserve">CO2-Wert
</text>
  </threadedComment>
  <threadedComment ref="J102" personId="{3BA6D8D0-0F9B-53C8-9990-05222548B652}" id="{005B0037-000A-4AA4-8B93-008B004D00D8}">
    <text xml:space="preserve">CO2-Wert
</text>
  </threadedComment>
  <threadedComment ref="K102" personId="{3BA6D8D0-0F9B-53C8-9990-05222548B652}" id="{00C20010-00B9-43EF-907E-0075005300F8}">
    <text xml:space="preserve">CO2-Wert
</text>
  </threadedComment>
  <threadedComment ref="L102" personId="{3BA6D8D0-0F9B-53C8-9990-05222548B652}" id="{00710044-009C-4CA6-B195-002A00B60029}">
    <text xml:space="preserve">CO2-Wert
</text>
  </threadedComment>
  <threadedComment ref="M102" personId="{3BA6D8D0-0F9B-53C8-9990-05222548B652}" id="{004700E2-008F-408B-980B-00A4003600CB}">
    <text xml:space="preserve">CO2-Wert
</text>
  </threadedComment>
  <threadedComment ref="N102" personId="{3BA6D8D0-0F9B-53C8-9990-05222548B652}" id="{00FC00EB-0055-491B-B112-00C500DA00A6}">
    <text xml:space="preserve">CO2-Wert
</text>
  </threadedComment>
  <threadedComment ref="O102" personId="{3BA6D8D0-0F9B-53C8-9990-05222548B652}" id="{00E800F3-00C5-4484-BD3D-00EB00990081}">
    <text xml:space="preserve">CO2-Wert
</text>
  </threadedComment>
  <threadedComment ref="P102" personId="{3BA6D8D0-0F9B-53C8-9990-05222548B652}" id="{002A005E-00CC-41B3-A9FF-003D008400B7}">
    <text xml:space="preserve">CO2-Wert
</text>
  </threadedComment>
  <threadedComment ref="Q102" personId="{3BA6D8D0-0F9B-53C8-9990-05222548B652}" id="{000F0082-00BF-462A-A7CE-007800E300F8}">
    <text xml:space="preserve">CO2-Wert
</text>
  </threadedComment>
  <threadedComment ref="R102" personId="{3BA6D8D0-0F9B-53C8-9990-05222548B652}" id="{00090038-0016-4A4E-9F0F-00AE00B100C4}">
    <text xml:space="preserve">CO2-Wert
</text>
  </threadedComment>
  <threadedComment ref="S102" personId="{3BA6D8D0-0F9B-53C8-9990-05222548B652}" id="{0076003F-000A-4F11-B4F9-000400F30091}">
    <text xml:space="preserve">CO2-Wert
</text>
  </threadedComment>
  <threadedComment ref="T102" personId="{3BA6D8D0-0F9B-53C8-9990-05222548B652}" id="{00CC00AE-006C-4C35-AA54-00EE002C00BB}">
    <text xml:space="preserve">CO2-Wert
</text>
  </threadedComment>
  <threadedComment ref="U102" personId="{3BA6D8D0-0F9B-53C8-9990-05222548B652}" id="{003D0061-0082-4AD0-820D-00BD00FE00BE}">
    <text xml:space="preserve">CO2-Wert
</text>
  </threadedComment>
  <threadedComment ref="V102" personId="{3BA6D8D0-0F9B-53C8-9990-05222548B652}" id="{00960042-00EE-42BB-98FF-00C800F8001F}">
    <text xml:space="preserve">CO2-Wert
</text>
  </threadedComment>
  <threadedComment ref="W102" personId="{3BA6D8D0-0F9B-53C8-9990-05222548B652}" id="{007000EB-00E1-4385-92BD-0043009B0081}">
    <text xml:space="preserve">CO2-Wert
</text>
  </threadedComment>
  <threadedComment ref="X102" personId="{3BA6D8D0-0F9B-53C8-9990-05222548B652}" id="{006F0070-00E1-4D90-AD6C-0058001D003F}">
    <text xml:space="preserve">CO2-Wert
</text>
  </threadedComment>
  <threadedComment ref="Y102" personId="{3BA6D8D0-0F9B-53C8-9990-05222548B652}" id="{006500C5-00F5-4063-916C-005700C800D4}">
    <text xml:space="preserve">CO2-Wert
</text>
  </threadedComment>
  <threadedComment ref="Z102" personId="{3BA6D8D0-0F9B-53C8-9990-05222548B652}" id="{00050068-009D-466E-84BC-007A00DF00CB}">
    <text xml:space="preserve">CO2-Wert
</text>
  </threadedComment>
  <threadedComment ref="I103" personId="{456EE2ED-E670-A743-CDD7-8DCA46ED5B0E}" id="{00380091-0021-4E19-B762-00ED005000A7}">
    <text xml:space="preserve">Textfeld
</text>
  </threadedComment>
  <threadedComment ref="J103" personId="{456EE2ED-E670-A743-CDD7-8DCA46ED5B0E}" id="{004F003D-006E-487E-B43E-006E00D4000F}">
    <text xml:space="preserve">Textfeld
</text>
  </threadedComment>
  <threadedComment ref="K103" personId="{456EE2ED-E670-A743-CDD7-8DCA46ED5B0E}" id="{00A700F8-000F-4CBE-86D2-0037005100A3}">
    <text xml:space="preserve">Textfeld
</text>
  </threadedComment>
  <threadedComment ref="L103" personId="{456EE2ED-E670-A743-CDD7-8DCA46ED5B0E}" id="{00F8008B-0048-4F0C-96BF-0078004500B9}">
    <text xml:space="preserve">Textfeld
</text>
  </threadedComment>
  <threadedComment ref="M103" personId="{456EE2ED-E670-A743-CDD7-8DCA46ED5B0E}" id="{008000B9-00ED-4706-9F35-00B900F3001E}">
    <text xml:space="preserve">Textfeld
</text>
  </threadedComment>
  <threadedComment ref="N103" personId="{456EE2ED-E670-A743-CDD7-8DCA46ED5B0E}" id="{0039008E-002C-4B57-8A27-00D7007600DA}">
    <text xml:space="preserve">Textfeld
</text>
  </threadedComment>
  <threadedComment ref="O103" personId="{456EE2ED-E670-A743-CDD7-8DCA46ED5B0E}" id="{00080036-0030-49C8-8661-005F005600B7}">
    <text xml:space="preserve">Textfeld
</text>
  </threadedComment>
  <threadedComment ref="P103" personId="{456EE2ED-E670-A743-CDD7-8DCA46ED5B0E}" id="{00180084-006C-4B3D-9EB0-00D7009F000A}">
    <text xml:space="preserve">Textfeld
</text>
  </threadedComment>
  <threadedComment ref="Q103" personId="{456EE2ED-E670-A743-CDD7-8DCA46ED5B0E}" id="{007D000D-00B0-456F-8828-00C700910089}">
    <text xml:space="preserve">Textfeld
</text>
  </threadedComment>
  <threadedComment ref="R103" personId="{456EE2ED-E670-A743-CDD7-8DCA46ED5B0E}" id="{00E90036-001B-4989-8576-00F800CB00D3}">
    <text xml:space="preserve">Textfeld
</text>
  </threadedComment>
  <threadedComment ref="S103" personId="{456EE2ED-E670-A743-CDD7-8DCA46ED5B0E}" id="{00DE007E-0008-4914-A4F3-00C4001E0096}">
    <text xml:space="preserve">Textfeld
</text>
  </threadedComment>
  <threadedComment ref="T103" personId="{456EE2ED-E670-A743-CDD7-8DCA46ED5B0E}" id="{0065004D-00FD-4637-AEA2-00B700F400CE}">
    <text xml:space="preserve">Textfeld
</text>
  </threadedComment>
  <threadedComment ref="U103" personId="{456EE2ED-E670-A743-CDD7-8DCA46ED5B0E}" id="{00CC0095-009E-46AE-84E8-00F5008B007D}">
    <text xml:space="preserve">Textfeld
</text>
  </threadedComment>
  <threadedComment ref="V103" personId="{456EE2ED-E670-A743-CDD7-8DCA46ED5B0E}" id="{006B0073-00C7-4A77-99E0-006B00F700E9}">
    <text xml:space="preserve">Textfeld
</text>
  </threadedComment>
  <threadedComment ref="W103" personId="{456EE2ED-E670-A743-CDD7-8DCA46ED5B0E}" id="{00D10099-0021-4C8C-A8A9-00990088001C}">
    <text xml:space="preserve">Textfeld
</text>
  </threadedComment>
  <threadedComment ref="X103" personId="{456EE2ED-E670-A743-CDD7-8DCA46ED5B0E}" id="{004E0002-0005-4F4D-88F8-00D700FC00DB}">
    <text xml:space="preserve">Textfeld
</text>
  </threadedComment>
  <threadedComment ref="Y103" personId="{456EE2ED-E670-A743-CDD7-8DCA46ED5B0E}" id="{00E00010-004D-4632-995E-00DB008F00CA}">
    <text xml:space="preserve">Textfeld
</text>
  </threadedComment>
  <threadedComment ref="Z103" personId="{456EE2ED-E670-A743-CDD7-8DCA46ED5B0E}" id="{003E0044-0078-4AAA-9C3C-009700E300BD}">
    <text xml:space="preserve">Textfeld
</text>
  </threadedComment>
  <threadedComment ref="I104" personId="{3BA6D8D0-0F9B-53C8-9990-05222548B652}" id="{00910029-0042-4C67-A5A1-00380070008C}">
    <text xml:space="preserve">CO2-Wert
</text>
  </threadedComment>
  <threadedComment ref="J104" personId="{3BA6D8D0-0F9B-53C8-9990-05222548B652}" id="{00E0000F-00A2-43DE-B640-00E800FD0036}">
    <text xml:space="preserve">CO2-Wert
</text>
  </threadedComment>
  <threadedComment ref="K104" personId="{3BA6D8D0-0F9B-53C8-9990-05222548B652}" id="{00C00034-00E4-4D87-AF8C-00C9003D001E}">
    <text xml:space="preserve">CO2-Wert
</text>
  </threadedComment>
  <threadedComment ref="L104" personId="{3BA6D8D0-0F9B-53C8-9990-05222548B652}" id="{0039002E-00E1-48B3-9B64-00F8005E00EF}">
    <text xml:space="preserve">CO2-Wert
</text>
  </threadedComment>
  <threadedComment ref="M104" personId="{3BA6D8D0-0F9B-53C8-9990-05222548B652}" id="{00EF0078-0076-45DF-9B78-00EB009600E6}">
    <text xml:space="preserve">CO2-Wert
</text>
  </threadedComment>
  <threadedComment ref="N104" personId="{3BA6D8D0-0F9B-53C8-9990-05222548B652}" id="{00A5001B-004A-4E71-A8D9-009400FB00AB}">
    <text xml:space="preserve">CO2-Wert
</text>
  </threadedComment>
  <threadedComment ref="O104" personId="{3BA6D8D0-0F9B-53C8-9990-05222548B652}" id="{00FD0036-0030-432C-8EBB-007000870058}">
    <text xml:space="preserve">CO2-Wert
</text>
  </threadedComment>
  <threadedComment ref="P104" personId="{3BA6D8D0-0F9B-53C8-9990-05222548B652}" id="{00380079-0048-409A-8790-00BE005F0009}">
    <text xml:space="preserve">CO2-Wert
</text>
  </threadedComment>
  <threadedComment ref="Q104" personId="{3BA6D8D0-0F9B-53C8-9990-05222548B652}" id="{004400F8-005F-44EB-8CB5-006C00CD00F3}">
    <text xml:space="preserve">CO2-Wert
</text>
  </threadedComment>
  <threadedComment ref="R104" personId="{3BA6D8D0-0F9B-53C8-9990-05222548B652}" id="{004C00B5-0033-4E98-BB86-005E005F0046}">
    <text xml:space="preserve">CO2-Wert
</text>
  </threadedComment>
  <threadedComment ref="S104" personId="{3BA6D8D0-0F9B-53C8-9990-05222548B652}" id="{0012006A-00FF-495C-ABD9-0027004E00CB}">
    <text xml:space="preserve">CO2-Wert
</text>
  </threadedComment>
  <threadedComment ref="T104" personId="{3BA6D8D0-0F9B-53C8-9990-05222548B652}" id="{002C0058-00F3-4602-9CE1-00DA00F80082}">
    <text xml:space="preserve">CO2-Wert
</text>
  </threadedComment>
  <threadedComment ref="U104" personId="{3BA6D8D0-0F9B-53C8-9990-05222548B652}" id="{002A006D-0087-4ED0-88F3-00FF006D0032}">
    <text xml:space="preserve">CO2-Wert
</text>
  </threadedComment>
  <threadedComment ref="V104" personId="{3BA6D8D0-0F9B-53C8-9990-05222548B652}" id="{003300B6-0076-443C-8353-005300A5002E}">
    <text xml:space="preserve">CO2-Wert
</text>
  </threadedComment>
  <threadedComment ref="W104" personId="{3BA6D8D0-0F9B-53C8-9990-05222548B652}" id="{00230099-00B5-4D53-A931-00C900FD00B3}">
    <text xml:space="preserve">CO2-Wert
</text>
  </threadedComment>
  <threadedComment ref="X104" personId="{3BA6D8D0-0F9B-53C8-9990-05222548B652}" id="{0051002B-0033-4F6D-91F2-00690061006E}">
    <text xml:space="preserve">CO2-Wert
</text>
  </threadedComment>
  <threadedComment ref="Y104" personId="{3BA6D8D0-0F9B-53C8-9990-05222548B652}" id="{00E60019-000A-49F0-904A-0080005D00BC}">
    <text xml:space="preserve">CO2-Wert
</text>
  </threadedComment>
  <threadedComment ref="Z104" personId="{3BA6D8D0-0F9B-53C8-9990-05222548B652}" id="{00B60023-0097-44D1-895E-005C00D20068}">
    <text xml:space="preserve">CO2-Wert
</text>
  </threadedComment>
  <threadedComment ref="I105" personId="{456EE2ED-E670-A743-CDD7-8DCA46ED5B0E}" id="{00FD008A-0092-435F-8EF0-004E00AA004E}">
    <text xml:space="preserve">Textfeld
</text>
  </threadedComment>
  <threadedComment ref="J105" personId="{456EE2ED-E670-A743-CDD7-8DCA46ED5B0E}" id="{001200E8-0015-451C-994A-00AF00730079}">
    <text xml:space="preserve">Textfeld
</text>
  </threadedComment>
  <threadedComment ref="K105" personId="{456EE2ED-E670-A743-CDD7-8DCA46ED5B0E}" id="{00200058-007B-4F82-8039-00960038008E}">
    <text xml:space="preserve">Textfeld
</text>
  </threadedComment>
  <threadedComment ref="L105" personId="{456EE2ED-E670-A743-CDD7-8DCA46ED5B0E}" id="{00E50017-00E3-486B-9826-008D0053008E}">
    <text xml:space="preserve">Textfeld
</text>
  </threadedComment>
  <threadedComment ref="M105" personId="{456EE2ED-E670-A743-CDD7-8DCA46ED5B0E}" id="{002C00D9-003C-48EB-9403-009B006000E5}">
    <text xml:space="preserve">Textfeld
</text>
  </threadedComment>
  <threadedComment ref="N105" personId="{456EE2ED-E670-A743-CDD7-8DCA46ED5B0E}" id="{00DE00D3-0048-41D6-9ABD-00950063009E}">
    <text xml:space="preserve">Textfeld
</text>
  </threadedComment>
  <threadedComment ref="O105" personId="{456EE2ED-E670-A743-CDD7-8DCA46ED5B0E}" id="{00E40089-0073-4457-954C-0076003A0072}">
    <text xml:space="preserve">Textfeld
</text>
  </threadedComment>
  <threadedComment ref="P105" personId="{456EE2ED-E670-A743-CDD7-8DCA46ED5B0E}" id="{00AC00E5-0091-4173-A8A3-00E200CC00E0}">
    <text xml:space="preserve">Textfeld
</text>
  </threadedComment>
  <threadedComment ref="Q105" personId="{456EE2ED-E670-A743-CDD7-8DCA46ED5B0E}" id="{002D00FC-003A-4D2F-992B-004600640015}">
    <text xml:space="preserve">Textfeld
</text>
  </threadedComment>
  <threadedComment ref="R105" personId="{456EE2ED-E670-A743-CDD7-8DCA46ED5B0E}" id="{005600A1-008A-4B9E-AA06-002600E5003D}">
    <text xml:space="preserve">Textfeld
</text>
  </threadedComment>
  <threadedComment ref="S105" personId="{456EE2ED-E670-A743-CDD7-8DCA46ED5B0E}" id="{009500D7-0056-4E56-B1A5-001600070008}">
    <text xml:space="preserve">Textfeld
</text>
  </threadedComment>
  <threadedComment ref="T105" personId="{456EE2ED-E670-A743-CDD7-8DCA46ED5B0E}" id="{00030073-0012-47F6-B636-0079002600CD}">
    <text xml:space="preserve">Textfeld
</text>
  </threadedComment>
  <threadedComment ref="U105" personId="{456EE2ED-E670-A743-CDD7-8DCA46ED5B0E}" id="{0062004D-00CF-4689-820D-008200DB0030}">
    <text xml:space="preserve">Textfeld
</text>
  </threadedComment>
  <threadedComment ref="V105" personId="{456EE2ED-E670-A743-CDD7-8DCA46ED5B0E}" id="{005900EB-0056-428D-A903-0069007400BD}">
    <text xml:space="preserve">Textfeld
</text>
  </threadedComment>
  <threadedComment ref="W105" personId="{456EE2ED-E670-A743-CDD7-8DCA46ED5B0E}" id="{002400B2-0072-4810-94ED-001F00E90069}">
    <text xml:space="preserve">Textfeld
</text>
  </threadedComment>
  <threadedComment ref="X105" personId="{456EE2ED-E670-A743-CDD7-8DCA46ED5B0E}" id="{001600E1-000C-4097-B789-0011005B0001}">
    <text xml:space="preserve">Textfeld
</text>
  </threadedComment>
  <threadedComment ref="Y105" personId="{456EE2ED-E670-A743-CDD7-8DCA46ED5B0E}" id="{002200E4-00D7-4AE0-959E-007000B700B8}">
    <text xml:space="preserve">Textfeld
</text>
  </threadedComment>
  <threadedComment ref="Z105" personId="{456EE2ED-E670-A743-CDD7-8DCA46ED5B0E}" id="{00820064-00B8-4AE2-BC1C-000E00E7003F}">
    <text xml:space="preserve">Textfeld
</text>
  </threadedComment>
  <threadedComment ref="I106" personId="{3BA6D8D0-0F9B-53C8-9990-05222548B652}" id="{00520044-00B5-4AE9-B9C7-00D100120041}">
    <text xml:space="preserve">CO2-Wert
</text>
  </threadedComment>
  <threadedComment ref="J106" personId="{3BA6D8D0-0F9B-53C8-9990-05222548B652}" id="{008D0040-004E-4B42-8520-005500950014}">
    <text xml:space="preserve">CO2-Wert
</text>
  </threadedComment>
  <threadedComment ref="K106" personId="{3BA6D8D0-0F9B-53C8-9990-05222548B652}" id="{00690066-0029-4DC3-B98E-005200FF00A0}">
    <text xml:space="preserve">CO2-Wert
</text>
  </threadedComment>
  <threadedComment ref="L106" personId="{3BA6D8D0-0F9B-53C8-9990-05222548B652}" id="{002E00E9-0024-409C-83F1-0024002C0018}">
    <text xml:space="preserve">CO2-Wert
</text>
  </threadedComment>
  <threadedComment ref="M106" personId="{3BA6D8D0-0F9B-53C8-9990-05222548B652}" id="{00D300AA-00FB-4152-B062-00A700F0004B}">
    <text xml:space="preserve">CO2-Wert
</text>
  </threadedComment>
  <threadedComment ref="N106" personId="{3BA6D8D0-0F9B-53C8-9990-05222548B652}" id="{004E00F9-00AC-44DD-B4B6-004200EE0096}">
    <text xml:space="preserve">CO2-Wert
</text>
  </threadedComment>
  <threadedComment ref="O106" personId="{3BA6D8D0-0F9B-53C8-9990-05222548B652}" id="{00550021-0047-41BC-B0F7-002C001800A6}">
    <text xml:space="preserve">CO2-Wert
</text>
  </threadedComment>
  <threadedComment ref="P106" personId="{3BA6D8D0-0F9B-53C8-9990-05222548B652}" id="{002A0054-0061-4235-A970-00F7009F0071}">
    <text xml:space="preserve">CO2-Wert
</text>
  </threadedComment>
  <threadedComment ref="Q106" personId="{3BA6D8D0-0F9B-53C8-9990-05222548B652}" id="{00EC0011-0050-4F87-A51D-00D300D400C9}">
    <text xml:space="preserve">CO2-Wert
</text>
  </threadedComment>
  <threadedComment ref="R106" personId="{3BA6D8D0-0F9B-53C8-9990-05222548B652}" id="{0011009E-0021-4D5B-8DBE-00FE00A00054}">
    <text xml:space="preserve">CO2-Wert
</text>
  </threadedComment>
  <threadedComment ref="S106" personId="{3BA6D8D0-0F9B-53C8-9990-05222548B652}" id="{0084001B-00A4-44F6-8333-004100E2002B}">
    <text xml:space="preserve">CO2-Wert
</text>
  </threadedComment>
  <threadedComment ref="T106" personId="{3BA6D8D0-0F9B-53C8-9990-05222548B652}" id="{0058006E-00A8-48FD-A28E-0051002000F5}">
    <text xml:space="preserve">CO2-Wert
</text>
  </threadedComment>
  <threadedComment ref="U106" personId="{3BA6D8D0-0F9B-53C8-9990-05222548B652}" id="{00230020-005A-4D6A-A1D8-0050009B00A3}">
    <text xml:space="preserve">CO2-Wert
</text>
  </threadedComment>
  <threadedComment ref="V106" personId="{3BA6D8D0-0F9B-53C8-9990-05222548B652}" id="{00E10053-00F1-4D9E-8219-00B100100089}">
    <text xml:space="preserve">CO2-Wert
</text>
  </threadedComment>
  <threadedComment ref="W106" personId="{3BA6D8D0-0F9B-53C8-9990-05222548B652}" id="{0027006F-00D2-41F8-92AB-006800AA0083}">
    <text xml:space="preserve">CO2-Wert
</text>
  </threadedComment>
  <threadedComment ref="X106" personId="{3BA6D8D0-0F9B-53C8-9990-05222548B652}" id="{007D0022-0000-4053-9214-003400F5008E}">
    <text xml:space="preserve">CO2-Wert
</text>
  </threadedComment>
  <threadedComment ref="Y106" personId="{3BA6D8D0-0F9B-53C8-9990-05222548B652}" id="{00430056-00DD-4936-852D-00B5005F0014}">
    <text xml:space="preserve">CO2-Wert
</text>
  </threadedComment>
  <threadedComment ref="Z106" personId="{3BA6D8D0-0F9B-53C8-9990-05222548B652}" id="{00420056-00D3-4282-83A4-00C200340002}">
    <text xml:space="preserve">CO2-Wert
</text>
  </threadedComment>
  <threadedComment ref="I107" personId="{456EE2ED-E670-A743-CDD7-8DCA46ED5B0E}" id="{00D900CC-005E-4FBA-94D1-0092007A00DF}">
    <text xml:space="preserve">Textfeld
</text>
  </threadedComment>
  <threadedComment ref="J107" personId="{456EE2ED-E670-A743-CDD7-8DCA46ED5B0E}" id="{007A00A0-0005-478E-AF11-002C007D000D}">
    <text xml:space="preserve">Textfeld
</text>
  </threadedComment>
  <threadedComment ref="K107" personId="{456EE2ED-E670-A743-CDD7-8DCA46ED5B0E}" id="{00E000DF-004B-43AA-9D8E-00D9005300BD}">
    <text xml:space="preserve">Textfeld
</text>
  </threadedComment>
  <threadedComment ref="L107" personId="{456EE2ED-E670-A743-CDD7-8DCA46ED5B0E}" id="{000B00D7-0034-445E-8150-003100AE0091}">
    <text xml:space="preserve">Textfeld
</text>
  </threadedComment>
  <threadedComment ref="M107" personId="{456EE2ED-E670-A743-CDD7-8DCA46ED5B0E}" id="{00FE002A-002A-454D-9481-00E900CE00DD}">
    <text xml:space="preserve">Textfeld
</text>
  </threadedComment>
  <threadedComment ref="N107" personId="{456EE2ED-E670-A743-CDD7-8DCA46ED5B0E}" id="{00000028-00D7-4C41-94FA-00FE00B00069}">
    <text xml:space="preserve">Textfeld
</text>
  </threadedComment>
  <threadedComment ref="O107" personId="{456EE2ED-E670-A743-CDD7-8DCA46ED5B0E}" id="{00A90004-005A-458E-AFA1-00F700CB001F}">
    <text xml:space="preserve">Textfeld
</text>
  </threadedComment>
  <threadedComment ref="P107" personId="{456EE2ED-E670-A743-CDD7-8DCA46ED5B0E}" id="{000000CB-0040-4BED-AC01-00DA00D900EB}">
    <text xml:space="preserve">Textfeld
</text>
  </threadedComment>
  <threadedComment ref="Q107" personId="{456EE2ED-E670-A743-CDD7-8DCA46ED5B0E}" id="{00FA00D9-0091-48C5-9642-00AC000E001A}">
    <text xml:space="preserve">Textfeld
</text>
  </threadedComment>
  <threadedComment ref="R107" personId="{456EE2ED-E670-A743-CDD7-8DCA46ED5B0E}" id="{007D0063-00C3-4668-BB32-000000DE0012}">
    <text xml:space="preserve">Textfeld
</text>
  </threadedComment>
  <threadedComment ref="S107" personId="{456EE2ED-E670-A743-CDD7-8DCA46ED5B0E}" id="{00B30066-0014-4C2D-A321-000000DA004C}">
    <text xml:space="preserve">Textfeld
</text>
  </threadedComment>
  <threadedComment ref="T107" personId="{456EE2ED-E670-A743-CDD7-8DCA46ED5B0E}" id="{00B6000B-00E3-4E1A-8F42-0094008B0086}">
    <text xml:space="preserve">Textfeld
</text>
  </threadedComment>
  <threadedComment ref="U107" personId="{456EE2ED-E670-A743-CDD7-8DCA46ED5B0E}" id="{00C00035-00BE-4413-8136-00D10000003B}">
    <text xml:space="preserve">Textfeld
</text>
  </threadedComment>
  <threadedComment ref="V107" personId="{456EE2ED-E670-A743-CDD7-8DCA46ED5B0E}" id="{00B500F7-00A7-4190-968C-00730066009C}">
    <text xml:space="preserve">Textfeld
</text>
  </threadedComment>
  <threadedComment ref="W107" personId="{456EE2ED-E670-A743-CDD7-8DCA46ED5B0E}" id="{007900ED-0013-4480-8F96-000900940025}">
    <text xml:space="preserve">Textfeld
</text>
  </threadedComment>
  <threadedComment ref="X107" personId="{456EE2ED-E670-A743-CDD7-8DCA46ED5B0E}" id="{00300014-0019-426F-86FA-00A4001B00F7}">
    <text xml:space="preserve">Textfeld
</text>
  </threadedComment>
  <threadedComment ref="Y107" personId="{456EE2ED-E670-A743-CDD7-8DCA46ED5B0E}" id="{00D1000A-00EC-4CF6-98DC-006000FC0071}">
    <text xml:space="preserve">Textfeld
</text>
  </threadedComment>
  <threadedComment ref="Z107" personId="{456EE2ED-E670-A743-CDD7-8DCA46ED5B0E}" id="{00F2009A-0055-4E32-AC93-0070004F0013}">
    <text xml:space="preserve">Textfeld
</text>
  </threadedComment>
  <threadedComment ref="I114" personId="{3BA6D8D0-0F9B-53C8-9990-05222548B652}" id="{00350045-0028-41D4-8DE7-007D00510041}">
    <text xml:space="preserve">CO2-Wert
</text>
  </threadedComment>
  <threadedComment ref="J114" personId="{3BA6D8D0-0F9B-53C8-9990-05222548B652}" id="{0012004B-00E5-408B-9F66-008F000C00DB}">
    <text xml:space="preserve">CO2-Wert
</text>
  </threadedComment>
  <threadedComment ref="K114" personId="{3BA6D8D0-0F9B-53C8-9990-05222548B652}" id="{00F0008B-0058-42AC-9DB8-00BF009600AF}">
    <text xml:space="preserve">CO2-Wert
</text>
  </threadedComment>
  <threadedComment ref="L114" personId="{3BA6D8D0-0F9B-53C8-9990-05222548B652}" id="{00A100D0-0073-4282-90D0-002E006D0087}">
    <text xml:space="preserve">CO2-Wert
</text>
  </threadedComment>
  <threadedComment ref="M114" personId="{3BA6D8D0-0F9B-53C8-9990-05222548B652}" id="{0024001C-00BB-4786-A520-009C00CF001F}">
    <text xml:space="preserve">CO2-Wert
</text>
  </threadedComment>
  <threadedComment ref="N114" personId="{3BA6D8D0-0F9B-53C8-9990-05222548B652}" id="{008A0039-00D0-4D0B-BDD5-00AA003800D7}">
    <text xml:space="preserve">CO2-Wert
</text>
  </threadedComment>
  <threadedComment ref="O114" personId="{3BA6D8D0-0F9B-53C8-9990-05222548B652}" id="{002D00FE-00A4-46F3-9BCC-00D2008D00D8}">
    <text xml:space="preserve">CO2-Wert
</text>
  </threadedComment>
  <threadedComment ref="P114" personId="{3BA6D8D0-0F9B-53C8-9990-05222548B652}" id="{000000FD-00E1-46E1-90EB-000A00BF0039}">
    <text xml:space="preserve">CO2-Wert
</text>
  </threadedComment>
  <threadedComment ref="Q114" personId="{3BA6D8D0-0F9B-53C8-9990-05222548B652}" id="{00930051-0078-45DB-8AA1-002700E60077}">
    <text xml:space="preserve">CO2-Wert
</text>
  </threadedComment>
  <threadedComment ref="R114" personId="{3BA6D8D0-0F9B-53C8-9990-05222548B652}" id="{00DF0047-0072-432B-A65D-005100C300CA}">
    <text xml:space="preserve">CO2-Wert
</text>
  </threadedComment>
  <threadedComment ref="S114" personId="{3BA6D8D0-0F9B-53C8-9990-05222548B652}" id="{001300D7-0022-47B1-B92F-00EC00D30046}">
    <text xml:space="preserve">CO2-Wert
</text>
  </threadedComment>
  <threadedComment ref="T114" personId="{3BA6D8D0-0F9B-53C8-9990-05222548B652}" id="{004F00E5-00A2-49F4-B535-00FC001700B8}">
    <text xml:space="preserve">CO2-Wert
</text>
  </threadedComment>
  <threadedComment ref="U114" personId="{3BA6D8D0-0F9B-53C8-9990-05222548B652}" id="{00510051-00F4-4388-97EB-00BA00BE0017}">
    <text xml:space="preserve">CO2-Wert
</text>
  </threadedComment>
  <threadedComment ref="V114" personId="{3BA6D8D0-0F9B-53C8-9990-05222548B652}" id="{00030036-00DE-4C8D-B419-00EE00A4005B}">
    <text xml:space="preserve">CO2-Wert
</text>
  </threadedComment>
  <threadedComment ref="W114" personId="{3BA6D8D0-0F9B-53C8-9990-05222548B652}" id="{00AE00E6-00DC-408B-B5AD-002000D200B6}">
    <text xml:space="preserve">CO2-Wert
</text>
  </threadedComment>
  <threadedComment ref="X114" personId="{3BA6D8D0-0F9B-53C8-9990-05222548B652}" id="{009F00E8-00B7-4DC4-8EE3-003100E30023}">
    <text xml:space="preserve">CO2-Wert
</text>
  </threadedComment>
  <threadedComment ref="Y114" personId="{3BA6D8D0-0F9B-53C8-9990-05222548B652}" id="{009800F0-00E9-4F42-A09D-00FE007E00C0}">
    <text xml:space="preserve">CO2-Wert
</text>
  </threadedComment>
  <threadedComment ref="Z114" personId="{3BA6D8D0-0F9B-53C8-9990-05222548B652}" id="{002200B9-0050-45E2-AC02-006100C6001B}">
    <text xml:space="preserve">CO2-Wert
</text>
  </threadedComment>
  <threadedComment ref="I115" personId="{456EE2ED-E670-A743-CDD7-8DCA46ED5B0E}" id="{00C500AA-0013-4342-9DE4-0094008C0056}">
    <text xml:space="preserve">Textfeld
</text>
  </threadedComment>
  <threadedComment ref="J115" personId="{456EE2ED-E670-A743-CDD7-8DCA46ED5B0E}" id="{005A00EF-001C-4843-9AAD-001C00080083}">
    <text xml:space="preserve">Textfeld
</text>
  </threadedComment>
  <threadedComment ref="K115" personId="{456EE2ED-E670-A743-CDD7-8DCA46ED5B0E}" id="{007C007F-00B6-46D7-9C83-00A0009100C1}">
    <text xml:space="preserve">Textfeld
</text>
  </threadedComment>
  <threadedComment ref="L115" personId="{456EE2ED-E670-A743-CDD7-8DCA46ED5B0E}" id="{006400D2-0062-4082-BC38-0060007C0037}">
    <text xml:space="preserve">Textfeld
</text>
  </threadedComment>
  <threadedComment ref="M115" personId="{456EE2ED-E670-A743-CDD7-8DCA46ED5B0E}" id="{00E8005E-00EA-40EA-9B41-006300350082}">
    <text xml:space="preserve">Textfeld
</text>
  </threadedComment>
  <threadedComment ref="N115" personId="{456EE2ED-E670-A743-CDD7-8DCA46ED5B0E}" id="{00E1007A-0070-466D-83F9-00CF008F0073}">
    <text xml:space="preserve">Textfeld
</text>
  </threadedComment>
  <threadedComment ref="O115" personId="{456EE2ED-E670-A743-CDD7-8DCA46ED5B0E}" id="{0031007D-004C-40EA-8CAB-004B00770012}">
    <text xml:space="preserve">Textfeld
</text>
  </threadedComment>
  <threadedComment ref="P115" personId="{456EE2ED-E670-A743-CDD7-8DCA46ED5B0E}" id="{00E1002C-00B9-40CA-B24C-000C0092001E}">
    <text xml:space="preserve">Textfeld
</text>
  </threadedComment>
  <threadedComment ref="Q115" personId="{456EE2ED-E670-A743-CDD7-8DCA46ED5B0E}" id="{003200D8-00C7-442E-AB76-00F100AD0070}">
    <text xml:space="preserve">Textfeld
</text>
  </threadedComment>
  <threadedComment ref="R115" personId="{456EE2ED-E670-A743-CDD7-8DCA46ED5B0E}" id="{00E40016-0046-4ADA-8530-003300D600FE}">
    <text xml:space="preserve">Textfeld
</text>
  </threadedComment>
  <threadedComment ref="S115" personId="{456EE2ED-E670-A743-CDD7-8DCA46ED5B0E}" id="{00AC005E-0094-4180-85EA-001100B300A4}">
    <text xml:space="preserve">Textfeld
</text>
  </threadedComment>
  <threadedComment ref="T115" personId="{456EE2ED-E670-A743-CDD7-8DCA46ED5B0E}" id="{00550087-00B4-4E86-B895-00970033005D}">
    <text xml:space="preserve">Textfeld
</text>
  </threadedComment>
  <threadedComment ref="U115" personId="{456EE2ED-E670-A743-CDD7-8DCA46ED5B0E}" id="{00A8001D-0053-4282-A10B-0083005C00DF}">
    <text xml:space="preserve">Textfeld
</text>
  </threadedComment>
  <threadedComment ref="V115" personId="{456EE2ED-E670-A743-CDD7-8DCA46ED5B0E}" id="{008000F4-00BF-44E8-87A4-009300E200F3}">
    <text xml:space="preserve">Textfeld
</text>
  </threadedComment>
  <threadedComment ref="W115" personId="{456EE2ED-E670-A743-CDD7-8DCA46ED5B0E}" id="{006500DD-00F7-4F10-9539-002A00EF0066}">
    <text xml:space="preserve">Textfeld
</text>
  </threadedComment>
  <threadedComment ref="X115" personId="{456EE2ED-E670-A743-CDD7-8DCA46ED5B0E}" id="{00DB00CA-009E-4C60-AB99-0040006B0064}">
    <text xml:space="preserve">Textfeld
</text>
  </threadedComment>
  <threadedComment ref="Y115" personId="{456EE2ED-E670-A743-CDD7-8DCA46ED5B0E}" id="{001D00D7-00B2-4644-8D55-004C00AA002C}">
    <text xml:space="preserve">Textfeld
</text>
  </threadedComment>
  <threadedComment ref="Z115" personId="{456EE2ED-E670-A743-CDD7-8DCA46ED5B0E}" id="{000E0095-009B-459B-BEC9-004C000500A4}">
    <text xml:space="preserve">Textfeld
</text>
  </threadedComment>
  <threadedComment ref="I116" personId="{3BA6D8D0-0F9B-53C8-9990-05222548B652}" id="{001900CD-0021-495E-827C-005900CA0073}">
    <text xml:space="preserve">CO2-Wert
</text>
  </threadedComment>
  <threadedComment ref="J116" personId="{3BA6D8D0-0F9B-53C8-9990-05222548B652}" id="{000E0042-0093-4481-9BDA-00AC00000033}">
    <text xml:space="preserve">CO2-Wert
</text>
  </threadedComment>
  <threadedComment ref="K116" personId="{3BA6D8D0-0F9B-53C8-9990-05222548B652}" id="{009E00EB-006F-489F-B54B-002100A4003D}">
    <text xml:space="preserve">CO2-Wert
</text>
  </threadedComment>
  <threadedComment ref="L116" personId="{3BA6D8D0-0F9B-53C8-9990-05222548B652}" id="{00B100A7-001C-4BC9-990C-001B003400BB}">
    <text xml:space="preserve">CO2-Wert
</text>
  </threadedComment>
  <threadedComment ref="M116" personId="{3BA6D8D0-0F9B-53C8-9990-05222548B652}" id="{008B002B-0006-4275-9F24-0086007300DA}">
    <text xml:space="preserve">CO2-Wert
</text>
  </threadedComment>
  <threadedComment ref="N116" personId="{3BA6D8D0-0F9B-53C8-9990-05222548B652}" id="{00370045-007F-4DF2-8659-00F20092008D}">
    <text xml:space="preserve">CO2-Wert
</text>
  </threadedComment>
  <threadedComment ref="O116" personId="{3BA6D8D0-0F9B-53C8-9990-05222548B652}" id="{00470015-0085-4077-B452-000300AD00B1}">
    <text xml:space="preserve">CO2-Wert
</text>
  </threadedComment>
  <threadedComment ref="P116" personId="{3BA6D8D0-0F9B-53C8-9990-05222548B652}" id="{00410001-0095-44AB-8F7A-006C00270008}">
    <text xml:space="preserve">CO2-Wert
</text>
  </threadedComment>
  <threadedComment ref="Q116" personId="{3BA6D8D0-0F9B-53C8-9990-05222548B652}" id="{007C0016-005B-4564-B57D-00A6009E00CB}">
    <text xml:space="preserve">CO2-Wert
</text>
  </threadedComment>
  <threadedComment ref="R116" personId="{3BA6D8D0-0F9B-53C8-9990-05222548B652}" id="{00AB0018-00CB-4693-A65F-0098000A0044}">
    <text xml:space="preserve">CO2-Wert
</text>
  </threadedComment>
  <threadedComment ref="S116" personId="{3BA6D8D0-0F9B-53C8-9990-05222548B652}" id="{00D50039-00B0-4F71-892E-0074002A00E8}">
    <text xml:space="preserve">CO2-Wert
</text>
  </threadedComment>
  <threadedComment ref="T116" personId="{3BA6D8D0-0F9B-53C8-9990-05222548B652}" id="{0002008C-0060-49B5-8DDA-00AC000C008D}">
    <text xml:space="preserve">CO2-Wert
</text>
  </threadedComment>
  <threadedComment ref="U116" personId="{3BA6D8D0-0F9B-53C8-9990-05222548B652}" id="{0020008D-008F-41AE-ACD9-005E00E40037}">
    <text xml:space="preserve">CO2-Wert
</text>
  </threadedComment>
  <threadedComment ref="V116" personId="{3BA6D8D0-0F9B-53C8-9990-05222548B652}" id="{00010008-0090-44C4-95BD-00600039007A}">
    <text xml:space="preserve">CO2-Wert
</text>
  </threadedComment>
  <threadedComment ref="W116" personId="{3BA6D8D0-0F9B-53C8-9990-05222548B652}" id="{00ED0060-00BB-4D37-A472-00F50073001A}">
    <text xml:space="preserve">CO2-Wert
</text>
  </threadedComment>
  <threadedComment ref="X116" personId="{3BA6D8D0-0F9B-53C8-9990-05222548B652}" id="{00EB0028-00AA-4214-BC51-001600520096}">
    <text xml:space="preserve">CO2-Wert
</text>
  </threadedComment>
  <threadedComment ref="Y116" personId="{3BA6D8D0-0F9B-53C8-9990-05222548B652}" id="{00BF00F1-00BD-4644-8ADC-00040057006B}">
    <text xml:space="preserve">CO2-Wert
</text>
  </threadedComment>
  <threadedComment ref="Z116" personId="{3BA6D8D0-0F9B-53C8-9990-05222548B652}" id="{00E800B4-00A9-4E17-988E-00E400E300D7}">
    <text xml:space="preserve">CO2-Wert
</text>
  </threadedComment>
  <threadedComment ref="I117" personId="{456EE2ED-E670-A743-CDD7-8DCA46ED5B0E}" id="{009D000C-001B-4D49-AAF0-003000A300D0}">
    <text xml:space="preserve">Textfeld
</text>
  </threadedComment>
  <threadedComment ref="J117" personId="{456EE2ED-E670-A743-CDD7-8DCA46ED5B0E}" id="{00070015-0099-4834-A4CD-005F00BB0009}">
    <text xml:space="preserve">Textfeld
</text>
  </threadedComment>
  <threadedComment ref="K117" personId="{456EE2ED-E670-A743-CDD7-8DCA46ED5B0E}" id="{00F300C5-0034-44EA-B813-004F0015008E}">
    <text xml:space="preserve">Textfeld
</text>
  </threadedComment>
  <threadedComment ref="L117" personId="{456EE2ED-E670-A743-CDD7-8DCA46ED5B0E}" id="{00F200F4-0023-44E7-AA23-000D006A0072}">
    <text xml:space="preserve">Textfeld
</text>
  </threadedComment>
  <threadedComment ref="M117" personId="{456EE2ED-E670-A743-CDD7-8DCA46ED5B0E}" id="{001A0066-00B2-4F56-9BFA-00AB006E0072}">
    <text xml:space="preserve">Textfeld
</text>
  </threadedComment>
  <threadedComment ref="N117" personId="{456EE2ED-E670-A743-CDD7-8DCA46ED5B0E}" id="{0038001C-001C-4068-8589-008200B80054}">
    <text xml:space="preserve">Textfeld
</text>
  </threadedComment>
  <threadedComment ref="O117" personId="{456EE2ED-E670-A743-CDD7-8DCA46ED5B0E}" id="{00F100E5-00D5-4746-9FB9-007C001E00C9}">
    <text xml:space="preserve">Textfeld
</text>
  </threadedComment>
  <threadedComment ref="P117" personId="{456EE2ED-E670-A743-CDD7-8DCA46ED5B0E}" id="{00B0009A-00B0-4D18-8EF1-00CD00AE00B1}">
    <text xml:space="preserve">Textfeld
</text>
  </threadedComment>
  <threadedComment ref="Q117" personId="{456EE2ED-E670-A743-CDD7-8DCA46ED5B0E}" id="{001B0023-00BB-4C2E-8284-00F400B2000B}">
    <text xml:space="preserve">Textfeld
</text>
  </threadedComment>
  <threadedComment ref="R117" personId="{456EE2ED-E670-A743-CDD7-8DCA46ED5B0E}" id="{00F50046-0043-4B42-867E-0000006A00E5}">
    <text xml:space="preserve">Textfeld
</text>
  </threadedComment>
  <threadedComment ref="S117" personId="{456EE2ED-E670-A743-CDD7-8DCA46ED5B0E}" id="{00AB0059-0027-4471-A9A1-004D008B00D3}">
    <text xml:space="preserve">Textfeld
</text>
  </threadedComment>
  <threadedComment ref="T117" personId="{456EE2ED-E670-A743-CDD7-8DCA46ED5B0E}" id="{006A004C-0062-4197-970E-0007001F0097}">
    <text xml:space="preserve">Textfeld
</text>
  </threadedComment>
  <threadedComment ref="U117" personId="{456EE2ED-E670-A743-CDD7-8DCA46ED5B0E}" id="{00070042-00D1-4C0C-8FA9-0078000E000D}">
    <text xml:space="preserve">Textfeld
</text>
  </threadedComment>
  <threadedComment ref="V117" personId="{456EE2ED-E670-A743-CDD7-8DCA46ED5B0E}" id="{00DB0072-0000-4941-B1E1-00DB00840039}">
    <text xml:space="preserve">Textfeld
</text>
  </threadedComment>
  <threadedComment ref="W117" personId="{456EE2ED-E670-A743-CDD7-8DCA46ED5B0E}" id="{004A00CA-00E3-445A-8764-009D00B500C9}">
    <text xml:space="preserve">Textfeld
</text>
  </threadedComment>
  <threadedComment ref="X117" personId="{456EE2ED-E670-A743-CDD7-8DCA46ED5B0E}" id="{005D00D4-008E-49E4-929D-00D200FC0037}">
    <text xml:space="preserve">Textfeld
</text>
  </threadedComment>
  <threadedComment ref="Y117" personId="{456EE2ED-E670-A743-CDD7-8DCA46ED5B0E}" id="{00AC0040-00A9-48D7-9F91-004B006400A6}">
    <text xml:space="preserve">Textfeld
</text>
  </threadedComment>
  <threadedComment ref="Z117" personId="{456EE2ED-E670-A743-CDD7-8DCA46ED5B0E}" id="{00C40083-00D1-41A6-8AD4-00160078009A}">
    <text xml:space="preserve">Textfeld
</text>
  </threadedComment>
  <threadedComment ref="I118" personId="{3BA6D8D0-0F9B-53C8-9990-05222548B652}" id="{00EF0002-004D-424F-A976-008700F900F5}">
    <text xml:space="preserve">CO2-Wert
</text>
  </threadedComment>
  <threadedComment ref="J118" personId="{3BA6D8D0-0F9B-53C8-9990-05222548B652}" id="{00F700A6-0060-490F-BC4C-0016005B0060}">
    <text xml:space="preserve">CO2-Wert
</text>
  </threadedComment>
  <threadedComment ref="K118" personId="{3BA6D8D0-0F9B-53C8-9990-05222548B652}" id="{007700BB-002E-4472-A108-005300DD0095}">
    <text xml:space="preserve">CO2-Wert
</text>
  </threadedComment>
  <threadedComment ref="L118" personId="{3BA6D8D0-0F9B-53C8-9990-05222548B652}" id="{00C10096-001C-42D8-841C-005A007200CC}">
    <text xml:space="preserve">CO2-Wert
</text>
  </threadedComment>
  <threadedComment ref="M118" personId="{3BA6D8D0-0F9B-53C8-9990-05222548B652}" id="{00BE0077-0025-4A02-BE5C-001600EF0034}">
    <text xml:space="preserve">CO2-Wert
</text>
  </threadedComment>
  <threadedComment ref="N118" personId="{3BA6D8D0-0F9B-53C8-9990-05222548B652}" id="{00C500D2-00E1-4C5A-B59B-00A700EF0005}">
    <text xml:space="preserve">CO2-Wert
</text>
  </threadedComment>
  <threadedComment ref="O118" personId="{3BA6D8D0-0F9B-53C8-9990-05222548B652}" id="{00FE00AA-0015-4B56-83BB-007D007A004D}">
    <text xml:space="preserve">CO2-Wert
</text>
  </threadedComment>
  <threadedComment ref="P118" personId="{3BA6D8D0-0F9B-53C8-9990-05222548B652}" id="{00AA00D2-0068-4628-9410-00B000BE0083}">
    <text xml:space="preserve">CO2-Wert
</text>
  </threadedComment>
  <threadedComment ref="Q118" personId="{3BA6D8D0-0F9B-53C8-9990-05222548B652}" id="{00380056-00A7-41EF-B806-0055006800C1}">
    <text xml:space="preserve">CO2-Wert
</text>
  </threadedComment>
  <threadedComment ref="R118" personId="{3BA6D8D0-0F9B-53C8-9990-05222548B652}" id="{00160095-00F0-4296-BF96-001200BC006B}">
    <text xml:space="preserve">CO2-Wert
</text>
  </threadedComment>
  <threadedComment ref="S118" personId="{3BA6D8D0-0F9B-53C8-9990-05222548B652}" id="{00E700AA-003A-4E7D-AE11-009000680055}">
    <text xml:space="preserve">CO2-Wert
</text>
  </threadedComment>
  <threadedComment ref="T118" personId="{3BA6D8D0-0F9B-53C8-9990-05222548B652}" id="{009E003A-006A-482E-BE4A-0014007000F2}">
    <text xml:space="preserve">CO2-Wert
</text>
  </threadedComment>
  <threadedComment ref="U118" personId="{3BA6D8D0-0F9B-53C8-9990-05222548B652}" id="{008700CB-0003-4F98-9300-004500FC0094}">
    <text xml:space="preserve">CO2-Wert
</text>
  </threadedComment>
  <threadedComment ref="V118" personId="{3BA6D8D0-0F9B-53C8-9990-05222548B652}" id="{003B00DE-00DA-48EF-B36D-008200000070}">
    <text xml:space="preserve">CO2-Wert
</text>
  </threadedComment>
  <threadedComment ref="W118" personId="{3BA6D8D0-0F9B-53C8-9990-05222548B652}" id="{006200F9-00F2-49A4-AE92-00CE00A5004C}">
    <text xml:space="preserve">CO2-Wert
</text>
  </threadedComment>
  <threadedComment ref="X118" personId="{3BA6D8D0-0F9B-53C8-9990-05222548B652}" id="{006B0058-00EE-4703-8367-00AA00B100F6}">
    <text xml:space="preserve">CO2-Wert
</text>
  </threadedComment>
  <threadedComment ref="Y118" personId="{3BA6D8D0-0F9B-53C8-9990-05222548B652}" id="{006200BA-00AF-4BB8-B71C-00B400DF001D}">
    <text xml:space="preserve">CO2-Wert
</text>
  </threadedComment>
  <threadedComment ref="Z118" personId="{3BA6D8D0-0F9B-53C8-9990-05222548B652}" id="{006900D0-0096-4CEE-8EFD-000D00C400C5}">
    <text xml:space="preserve">CO2-Wert
</text>
  </threadedComment>
  <threadedComment ref="I119" personId="{456EE2ED-E670-A743-CDD7-8DCA46ED5B0E}" id="{004F00AA-00B5-4376-9A79-002F00D60043}">
    <text xml:space="preserve">Textfeld
</text>
  </threadedComment>
  <threadedComment ref="J119" personId="{456EE2ED-E670-A743-CDD7-8DCA46ED5B0E}" id="{006000FC-0014-49BE-A559-00E000030025}">
    <text xml:space="preserve">Textfeld
</text>
  </threadedComment>
  <threadedComment ref="K119" personId="{456EE2ED-E670-A743-CDD7-8DCA46ED5B0E}" id="{00DB00A0-00E6-424E-8C15-005B00D900AA}">
    <text xml:space="preserve">Textfeld
</text>
  </threadedComment>
  <threadedComment ref="L119" personId="{456EE2ED-E670-A743-CDD7-8DCA46ED5B0E}" id="{00F700FB-00D9-42A5-AB54-00C20017009F}">
    <text xml:space="preserve">Textfeld
</text>
  </threadedComment>
  <threadedComment ref="M119" personId="{456EE2ED-E670-A743-CDD7-8DCA46ED5B0E}" id="{001B00D6-0006-41A2-9E82-006E0035002E}">
    <text xml:space="preserve">Textfeld
</text>
  </threadedComment>
  <threadedComment ref="N119" personId="{456EE2ED-E670-A743-CDD7-8DCA46ED5B0E}" id="{00FF0029-0023-4762-9B0B-00D50025007A}">
    <text xml:space="preserve">Textfeld
</text>
  </threadedComment>
  <threadedComment ref="O119" personId="{456EE2ED-E670-A743-CDD7-8DCA46ED5B0E}" id="{00B00089-002A-4D5B-B8A2-002400DF008D}">
    <text xml:space="preserve">Textfeld
</text>
  </threadedComment>
  <threadedComment ref="P119" personId="{456EE2ED-E670-A743-CDD7-8DCA46ED5B0E}" id="{007C003A-00FF-413F-8BD1-002800E9004F}">
    <text xml:space="preserve">Textfeld
</text>
  </threadedComment>
  <threadedComment ref="Q119" personId="{456EE2ED-E670-A743-CDD7-8DCA46ED5B0E}" id="{00C100B2-00BA-4BFB-B04D-001900150089}">
    <text xml:space="preserve">Textfeld
</text>
  </threadedComment>
  <threadedComment ref="R119" personId="{456EE2ED-E670-A743-CDD7-8DCA46ED5B0E}" id="{00B6004D-003C-41F9-8B18-009C00500055}">
    <text xml:space="preserve">Textfeld
</text>
  </threadedComment>
  <threadedComment ref="S119" personId="{456EE2ED-E670-A743-CDD7-8DCA46ED5B0E}" id="{00570006-007B-47A4-8199-0055001900DB}">
    <text xml:space="preserve">Textfeld
</text>
  </threadedComment>
  <threadedComment ref="T119" personId="{456EE2ED-E670-A743-CDD7-8DCA46ED5B0E}" id="{00FA0087-0004-4083-8664-00220071004A}">
    <text xml:space="preserve">Textfeld
</text>
  </threadedComment>
  <threadedComment ref="U119" personId="{456EE2ED-E670-A743-CDD7-8DCA46ED5B0E}" id="{00CB0026-008B-485F-9127-0082009F0014}">
    <text xml:space="preserve">Textfeld
</text>
  </threadedComment>
  <threadedComment ref="V119" personId="{456EE2ED-E670-A743-CDD7-8DCA46ED5B0E}" id="{00C30041-00F1-4F46-ACF7-00EC00E900F8}">
    <text xml:space="preserve">Textfeld
</text>
  </threadedComment>
  <threadedComment ref="W119" personId="{456EE2ED-E670-A743-CDD7-8DCA46ED5B0E}" id="{00680082-004E-462C-A6E8-002200D1002C}">
    <text xml:space="preserve">Textfeld
</text>
  </threadedComment>
  <threadedComment ref="X119" personId="{456EE2ED-E670-A743-CDD7-8DCA46ED5B0E}" id="{00BF0036-00F1-440A-A92D-00F000C200D4}">
    <text xml:space="preserve">Textfeld
</text>
  </threadedComment>
  <threadedComment ref="Y119" personId="{456EE2ED-E670-A743-CDD7-8DCA46ED5B0E}" id="{005B005E-00F7-4391-A18C-00B30028006B}">
    <text xml:space="preserve">Textfeld
</text>
  </threadedComment>
  <threadedComment ref="Z119" personId="{456EE2ED-E670-A743-CDD7-8DCA46ED5B0E}" id="{00F80008-00C0-401A-9F3E-001D00C6003C}">
    <text xml:space="preserve">Textfeld
</text>
  </threadedComment>
  <threadedComment ref="I120" personId="{3BA6D8D0-0F9B-53C8-9990-05222548B652}" id="{001A002C-005A-423B-A221-00CF006600EF}">
    <text xml:space="preserve">CO2-Wert
</text>
  </threadedComment>
  <threadedComment ref="J120" personId="{3BA6D8D0-0F9B-53C8-9990-05222548B652}" id="{00FC0005-0066-40AF-BD5F-00B6006000C9}">
    <text xml:space="preserve">CO2-Wert
</text>
  </threadedComment>
  <threadedComment ref="K120" personId="{3BA6D8D0-0F9B-53C8-9990-05222548B652}" id="{009F0056-00BE-40A8-98CC-00A500EF00EF}">
    <text xml:space="preserve">CO2-Wert
</text>
  </threadedComment>
  <threadedComment ref="L120" personId="{3BA6D8D0-0F9B-53C8-9990-05222548B652}" id="{00DE0051-00D5-44B8-B0EF-00BF00F00057}">
    <text xml:space="preserve">CO2-Wert
</text>
  </threadedComment>
  <threadedComment ref="M120" personId="{3BA6D8D0-0F9B-53C8-9990-05222548B652}" id="{009C0045-0091-4F03-9680-00F200DE002A}">
    <text xml:space="preserve">CO2-Wert
</text>
  </threadedComment>
  <threadedComment ref="N120" personId="{3BA6D8D0-0F9B-53C8-9990-05222548B652}" id="{00D700EB-004C-4737-B69E-00D400D4000F}">
    <text xml:space="preserve">CO2-Wert
</text>
  </threadedComment>
  <threadedComment ref="O120" personId="{3BA6D8D0-0F9B-53C8-9990-05222548B652}" id="{00DE0044-0069-4714-B10F-002000AB00DE}">
    <text xml:space="preserve">CO2-Wert
</text>
  </threadedComment>
  <threadedComment ref="P120" personId="{3BA6D8D0-0F9B-53C8-9990-05222548B652}" id="{0039002D-008D-41CA-A126-00BD004B00DB}">
    <text xml:space="preserve">CO2-Wert
</text>
  </threadedComment>
  <threadedComment ref="Q120" personId="{3BA6D8D0-0F9B-53C8-9990-05222548B652}" id="{00890049-0069-4CDD-863F-0007008A000F}">
    <text xml:space="preserve">CO2-Wert
</text>
  </threadedComment>
  <threadedComment ref="R120" personId="{3BA6D8D0-0F9B-53C8-9990-05222548B652}" id="{00B80073-0041-4486-95A7-00D900FE0004}">
    <text xml:space="preserve">CO2-Wert
</text>
  </threadedComment>
  <threadedComment ref="S120" personId="{3BA6D8D0-0F9B-53C8-9990-05222548B652}" id="{009E0024-00AC-4FE7-A0FD-0000005900F4}">
    <text xml:space="preserve">CO2-Wert
</text>
  </threadedComment>
  <threadedComment ref="T120" personId="{3BA6D8D0-0F9B-53C8-9990-05222548B652}" id="{00090080-0016-476B-9F54-000000AB00F5}">
    <text xml:space="preserve">CO2-Wert
</text>
  </threadedComment>
  <threadedComment ref="U120" personId="{3BA6D8D0-0F9B-53C8-9990-05222548B652}" id="{002300AC-008E-410C-B681-00D600E40012}">
    <text xml:space="preserve">CO2-Wert
</text>
  </threadedComment>
  <threadedComment ref="V120" personId="{3BA6D8D0-0F9B-53C8-9990-05222548B652}" id="{004600A4-0082-4328-AA4A-00E500FF009E}">
    <text xml:space="preserve">CO2-Wert
</text>
  </threadedComment>
  <threadedComment ref="W120" personId="{3BA6D8D0-0F9B-53C8-9990-05222548B652}" id="{008D0050-001A-4577-A29D-007200280017}">
    <text xml:space="preserve">CO2-Wert
</text>
  </threadedComment>
  <threadedComment ref="X120" personId="{3BA6D8D0-0F9B-53C8-9990-05222548B652}" id="{007A00D0-00EE-466D-9197-00B100130016}">
    <text xml:space="preserve">CO2-Wert
</text>
  </threadedComment>
  <threadedComment ref="Y120" personId="{3BA6D8D0-0F9B-53C8-9990-05222548B652}" id="{006000D1-00BF-47CB-8860-00390033009D}">
    <text xml:space="preserve">CO2-Wert
</text>
  </threadedComment>
  <threadedComment ref="Z120" personId="{3BA6D8D0-0F9B-53C8-9990-05222548B652}" id="{00CF00A8-004E-4769-B9AC-007000F000B4}">
    <text xml:space="preserve">CO2-Wert
</text>
  </threadedComment>
  <threadedComment ref="I121" personId="{456EE2ED-E670-A743-CDD7-8DCA46ED5B0E}" id="{002800E7-0062-4C72-ABBE-00F300F5007F}">
    <text xml:space="preserve">Textfeld
</text>
  </threadedComment>
  <threadedComment ref="J121" personId="{456EE2ED-E670-A743-CDD7-8DCA46ED5B0E}" id="{00DD00DE-0079-4B16-BE28-0008005200B6}">
    <text xml:space="preserve">Textfeld
</text>
  </threadedComment>
  <threadedComment ref="K121" personId="{456EE2ED-E670-A743-CDD7-8DCA46ED5B0E}" id="{00D000D6-00E0-4962-BDDA-008000B30020}">
    <text xml:space="preserve">Textfeld
</text>
  </threadedComment>
  <threadedComment ref="L121" personId="{456EE2ED-E670-A743-CDD7-8DCA46ED5B0E}" id="{007D00C9-006A-41AD-98AC-000200E4008B}">
    <text xml:space="preserve">Textfeld
</text>
  </threadedComment>
  <threadedComment ref="M121" personId="{456EE2ED-E670-A743-CDD7-8DCA46ED5B0E}" id="{00970071-00C4-4D91-AECE-00E20039006B}">
    <text xml:space="preserve">Textfeld
</text>
  </threadedComment>
  <threadedComment ref="N121" personId="{456EE2ED-E670-A743-CDD7-8DCA46ED5B0E}" id="{00350060-00AF-4F81-9EA3-00C4009A00DF}">
    <text xml:space="preserve">Textfeld
</text>
  </threadedComment>
  <threadedComment ref="O121" personId="{456EE2ED-E670-A743-CDD7-8DCA46ED5B0E}" id="{005200E2-0057-4CB3-B58B-0072008700E4}">
    <text xml:space="preserve">Textfeld
</text>
  </threadedComment>
  <threadedComment ref="P121" personId="{456EE2ED-E670-A743-CDD7-8DCA46ED5B0E}" id="{003C00EA-00E7-4245-8014-00FE004E0098}">
    <text xml:space="preserve">Textfeld
</text>
  </threadedComment>
  <threadedComment ref="Q121" personId="{456EE2ED-E670-A743-CDD7-8DCA46ED5B0E}" id="{00CF00E5-002C-402E-B53C-006600CE006C}">
    <text xml:space="preserve">Textfeld
</text>
  </threadedComment>
  <threadedComment ref="R121" personId="{456EE2ED-E670-A743-CDD7-8DCA46ED5B0E}" id="{00F5002E-0050-4D31-88C9-001A004C00BC}">
    <text xml:space="preserve">Textfeld
</text>
  </threadedComment>
  <threadedComment ref="S121" personId="{456EE2ED-E670-A743-CDD7-8DCA46ED5B0E}" id="{009200A2-00B7-43DB-B9D2-00D500CC00F6}">
    <text xml:space="preserve">Textfeld
</text>
  </threadedComment>
  <threadedComment ref="T121" personId="{456EE2ED-E670-A743-CDD7-8DCA46ED5B0E}" id="{008600E9-00F7-40CC-9E07-003900D200FE}">
    <text xml:space="preserve">Textfeld
</text>
  </threadedComment>
  <threadedComment ref="U121" personId="{456EE2ED-E670-A743-CDD7-8DCA46ED5B0E}" id="{00ED00A6-009D-4E89-85E1-00C9007300A0}">
    <text xml:space="preserve">Textfeld
</text>
  </threadedComment>
  <threadedComment ref="V121" personId="{456EE2ED-E670-A743-CDD7-8DCA46ED5B0E}" id="{00B900E1-0007-452C-B351-00D4007B0042}">
    <text xml:space="preserve">Textfeld
</text>
  </threadedComment>
  <threadedComment ref="W121" personId="{456EE2ED-E670-A743-CDD7-8DCA46ED5B0E}" id="{00D90042-00D8-4587-920C-002B00480014}">
    <text xml:space="preserve">Textfeld
</text>
  </threadedComment>
  <threadedComment ref="X121" personId="{456EE2ED-E670-A743-CDD7-8DCA46ED5B0E}" id="{003500BE-00FA-4FB5-B8D6-002C00610064}">
    <text xml:space="preserve">Textfeld
</text>
  </threadedComment>
  <threadedComment ref="Y121" personId="{456EE2ED-E670-A743-CDD7-8DCA46ED5B0E}" id="{00170029-009A-4C2C-8E5E-009400EE00F1}">
    <text xml:space="preserve">Textfeld
</text>
  </threadedComment>
  <threadedComment ref="Z121" personId="{456EE2ED-E670-A743-CDD7-8DCA46ED5B0E}" id="{008C0068-00E9-4099-A8ED-00A9002D006F}">
    <text xml:space="preserve">Textfeld
</text>
  </threadedComment>
  <threadedComment ref="I122" personId="{3BA6D8D0-0F9B-53C8-9990-05222548B652}" id="{005500D4-0015-44B0-B03D-00AD00400032}">
    <text xml:space="preserve">CO2-Wert
</text>
  </threadedComment>
  <threadedComment ref="J122" personId="{3BA6D8D0-0F9B-53C8-9990-05222548B652}" id="{00F20035-006E-4D1C-83AB-00D300A90029}">
    <text xml:space="preserve">CO2-Wert
</text>
  </threadedComment>
  <threadedComment ref="K122" personId="{3BA6D8D0-0F9B-53C8-9990-05222548B652}" id="{007200CE-0054-44E8-824B-008C004E00A4}">
    <text xml:space="preserve">CO2-Wert
</text>
  </threadedComment>
  <threadedComment ref="L122" personId="{3BA6D8D0-0F9B-53C8-9990-05222548B652}" id="{00610068-0070-4840-8381-000B00C400D6}">
    <text xml:space="preserve">CO2-Wert
</text>
  </threadedComment>
  <threadedComment ref="M122" personId="{3BA6D8D0-0F9B-53C8-9990-05222548B652}" id="{003A00B6-0027-4FD5-9092-00C000AB0007}">
    <text xml:space="preserve">CO2-Wert
</text>
  </threadedComment>
  <threadedComment ref="N122" personId="{3BA6D8D0-0F9B-53C8-9990-05222548B652}" id="{00AD0065-007C-4AE4-A81B-0028006300DC}">
    <text xml:space="preserve">CO2-Wert
</text>
  </threadedComment>
  <threadedComment ref="O122" personId="{3BA6D8D0-0F9B-53C8-9990-05222548B652}" id="{00EE00A3-0054-43DE-A3B1-009A00E100DF}">
    <text xml:space="preserve">CO2-Wert
</text>
  </threadedComment>
  <threadedComment ref="P122" personId="{3BA6D8D0-0F9B-53C8-9990-05222548B652}" id="{00A90001-0025-4991-8F7A-00F7002700F6}">
    <text xml:space="preserve">CO2-Wert
</text>
  </threadedComment>
  <threadedComment ref="Q122" personId="{3BA6D8D0-0F9B-53C8-9990-05222548B652}" id="{009C00B3-00FE-4E0A-999C-00CE00A400C8}">
    <text xml:space="preserve">CO2-Wert
</text>
  </threadedComment>
  <threadedComment ref="R122" personId="{3BA6D8D0-0F9B-53C8-9990-05222548B652}" id="{00CE0054-0081-44BB-85AD-006E002B0019}">
    <text xml:space="preserve">CO2-Wert
</text>
  </threadedComment>
  <threadedComment ref="S122" personId="{3BA6D8D0-0F9B-53C8-9990-05222548B652}" id="{00790030-0065-4271-946D-005000470013}">
    <text xml:space="preserve">CO2-Wert
</text>
  </threadedComment>
  <threadedComment ref="T122" personId="{3BA6D8D0-0F9B-53C8-9990-05222548B652}" id="{00F3001D-0090-4624-9A4A-00E800FC0053}">
    <text xml:space="preserve">CO2-Wert
</text>
  </threadedComment>
  <threadedComment ref="U122" personId="{3BA6D8D0-0F9B-53C8-9990-05222548B652}" id="{00870012-0090-48B4-9239-006000FD0042}">
    <text xml:space="preserve">CO2-Wert
</text>
  </threadedComment>
  <threadedComment ref="V122" personId="{3BA6D8D0-0F9B-53C8-9990-05222548B652}" id="{001B00E7-00AC-4354-A79A-0042004F0040}">
    <text xml:space="preserve">CO2-Wert
</text>
  </threadedComment>
  <threadedComment ref="W122" personId="{3BA6D8D0-0F9B-53C8-9990-05222548B652}" id="{005300D7-0009-4FBB-B4E3-001800DF0043}">
    <text xml:space="preserve">CO2-Wert
</text>
  </threadedComment>
  <threadedComment ref="X122" personId="{3BA6D8D0-0F9B-53C8-9990-05222548B652}" id="{00E40093-0058-4600-84FF-002F001700EB}">
    <text xml:space="preserve">CO2-Wert
</text>
  </threadedComment>
  <threadedComment ref="Y122" personId="{3BA6D8D0-0F9B-53C8-9990-05222548B652}" id="{00AF0099-00B7-4E57-BD7F-00BA001600F3}">
    <text xml:space="preserve">CO2-Wert
</text>
  </threadedComment>
  <threadedComment ref="Z122" personId="{3BA6D8D0-0F9B-53C8-9990-05222548B652}" id="{00D100B4-004F-4541-8AD5-007400940098}">
    <text xml:space="preserve">CO2-Wert
</text>
  </threadedComment>
  <threadedComment ref="I123" personId="{456EE2ED-E670-A743-CDD7-8DCA46ED5B0E}" id="{00F70029-00E9-41B1-B9A8-0063009C0090}">
    <text xml:space="preserve">Textfeld
</text>
  </threadedComment>
  <threadedComment ref="J123" personId="{456EE2ED-E670-A743-CDD7-8DCA46ED5B0E}" id="{002400F2-0048-4C77-B88A-00C5007B001A}">
    <text xml:space="preserve">Textfeld
</text>
  </threadedComment>
  <threadedComment ref="K123" personId="{456EE2ED-E670-A743-CDD7-8DCA46ED5B0E}" id="{00CC0086-0015-4BCD-A378-00C100E300F5}">
    <text xml:space="preserve">Textfeld
</text>
  </threadedComment>
  <threadedComment ref="L123" personId="{456EE2ED-E670-A743-CDD7-8DCA46ED5B0E}" id="{00AC0054-00EA-45E4-ABCA-00D9001D0020}">
    <text xml:space="preserve">Textfeld
</text>
  </threadedComment>
  <threadedComment ref="M123" personId="{456EE2ED-E670-A743-CDD7-8DCA46ED5B0E}" id="{0045001D-001B-4213-9D4D-00DD001400C7}">
    <text xml:space="preserve">Textfeld
</text>
  </threadedComment>
  <threadedComment ref="N123" personId="{456EE2ED-E670-A743-CDD7-8DCA46ED5B0E}" id="{00A4002F-0021-4684-AE93-00DE0053005A}">
    <text xml:space="preserve">Textfeld
</text>
  </threadedComment>
  <threadedComment ref="O123" personId="{456EE2ED-E670-A743-CDD7-8DCA46ED5B0E}" id="{00B400DA-00E6-4FD1-8B54-003F007100D3}">
    <text xml:space="preserve">Textfeld
</text>
  </threadedComment>
  <threadedComment ref="P123" personId="{456EE2ED-E670-A743-CDD7-8DCA46ED5B0E}" id="{00A1003B-0068-433E-8056-000300C000A7}">
    <text xml:space="preserve">Textfeld
</text>
  </threadedComment>
  <threadedComment ref="Q123" personId="{456EE2ED-E670-A743-CDD7-8DCA46ED5B0E}" id="{00100043-0031-49C5-8B18-004D00D9006F}">
    <text xml:space="preserve">Textfeld
</text>
  </threadedComment>
  <threadedComment ref="R123" personId="{456EE2ED-E670-A743-CDD7-8DCA46ED5B0E}" id="{00CB00FC-0000-45D2-A3E5-00480046002B}">
    <text xml:space="preserve">Textfeld
</text>
  </threadedComment>
  <threadedComment ref="S123" personId="{456EE2ED-E670-A743-CDD7-8DCA46ED5B0E}" id="{008900B9-0062-45D3-AD8A-00CE0035005F}">
    <text xml:space="preserve">Textfeld
</text>
  </threadedComment>
  <threadedComment ref="T123" personId="{456EE2ED-E670-A743-CDD7-8DCA46ED5B0E}" id="{0065002B-00D2-432E-94A0-0057001F0029}">
    <text xml:space="preserve">Textfeld
</text>
  </threadedComment>
  <threadedComment ref="U123" personId="{456EE2ED-E670-A743-CDD7-8DCA46ED5B0E}" id="{004D001B-00FF-4A4B-8054-005300EF004B}">
    <text xml:space="preserve">Textfeld
</text>
  </threadedComment>
  <threadedComment ref="V123" personId="{456EE2ED-E670-A743-CDD7-8DCA46ED5B0E}" id="{00A800C8-00A5-4D56-9DE6-006C002B0012}">
    <text xml:space="preserve">Textfeld
</text>
  </threadedComment>
  <threadedComment ref="W123" personId="{456EE2ED-E670-A743-CDD7-8DCA46ED5B0E}" id="{002D0035-00C6-44D5-B938-00AA00E600BB}">
    <text xml:space="preserve">Textfeld
</text>
  </threadedComment>
  <threadedComment ref="X123" personId="{456EE2ED-E670-A743-CDD7-8DCA46ED5B0E}" id="{000C003A-00CA-482E-831E-001100DE0036}">
    <text xml:space="preserve">Textfeld
</text>
  </threadedComment>
  <threadedComment ref="Y123" personId="{456EE2ED-E670-A743-CDD7-8DCA46ED5B0E}" id="{001F009F-00F4-4C76-A7D3-00C800F30017}">
    <text xml:space="preserve">Textfeld
</text>
  </threadedComment>
  <threadedComment ref="Z123" personId="{456EE2ED-E670-A743-CDD7-8DCA46ED5B0E}" id="{003F00E8-00E9-459D-98A2-001E003400F4}">
    <text xml:space="preserve">Textfeld
</text>
  </threadedComment>
  <threadedComment ref="I124" personId="{3BA6D8D0-0F9B-53C8-9990-05222548B652}" id="{0004000E-00DD-4CA9-9625-004A0064007C}">
    <text xml:space="preserve">CO2-Wert
</text>
  </threadedComment>
  <threadedComment ref="J124" personId="{3BA6D8D0-0F9B-53C8-9990-05222548B652}" id="{00CD00E4-00EC-4607-A471-00C000CF00A8}">
    <text xml:space="preserve">CO2-Wert
</text>
  </threadedComment>
  <threadedComment ref="K124" personId="{3BA6D8D0-0F9B-53C8-9990-05222548B652}" id="{00040086-00E3-4EC0-B88D-0036005300F8}">
    <text xml:space="preserve">CO2-Wert
</text>
  </threadedComment>
  <threadedComment ref="L124" personId="{3BA6D8D0-0F9B-53C8-9990-05222548B652}" id="{00960067-00EB-49D0-8AA0-009800E000EE}">
    <text xml:space="preserve">CO2-Wert
</text>
  </threadedComment>
  <threadedComment ref="M124" personId="{3BA6D8D0-0F9B-53C8-9990-05222548B652}" id="{001B0065-005B-4E17-A7E9-00D50024008A}">
    <text xml:space="preserve">CO2-Wert
</text>
  </threadedComment>
  <threadedComment ref="N124" personId="{3BA6D8D0-0F9B-53C8-9990-05222548B652}" id="{00BB00B8-008C-4C15-9E65-002B002C0002}">
    <text xml:space="preserve">CO2-Wert
</text>
  </threadedComment>
  <threadedComment ref="O124" personId="{3BA6D8D0-0F9B-53C8-9990-05222548B652}" id="{003700AD-006C-4A56-BAFF-009B006C00A6}">
    <text xml:space="preserve">CO2-Wert
</text>
  </threadedComment>
  <threadedComment ref="P124" personId="{3BA6D8D0-0F9B-53C8-9990-05222548B652}" id="{00BC0061-00E9-49F9-8E3C-008000A60007}">
    <text xml:space="preserve">CO2-Wert
</text>
  </threadedComment>
  <threadedComment ref="Q124" personId="{3BA6D8D0-0F9B-53C8-9990-05222548B652}" id="{00250051-0085-44C0-93E3-0033008E006E}">
    <text xml:space="preserve">CO2-Wert
</text>
  </threadedComment>
  <threadedComment ref="R124" personId="{3BA6D8D0-0F9B-53C8-9990-05222548B652}" id="{006F00EE-0022-4177-B56C-001700D800E0}">
    <text xml:space="preserve">CO2-Wert
</text>
  </threadedComment>
  <threadedComment ref="S124" personId="{3BA6D8D0-0F9B-53C8-9990-05222548B652}" id="{00220069-0053-4B38-9253-005500810065}">
    <text xml:space="preserve">CO2-Wert
</text>
  </threadedComment>
  <threadedComment ref="T124" personId="{3BA6D8D0-0F9B-53C8-9990-05222548B652}" id="{009B0052-0032-4748-9AA2-00A0004B00F8}">
    <text xml:space="preserve">CO2-Wert
</text>
  </threadedComment>
  <threadedComment ref="U124" personId="{3BA6D8D0-0F9B-53C8-9990-05222548B652}" id="{00DB000B-009F-4932-B7A7-000700F6005E}">
    <text xml:space="preserve">CO2-Wert
</text>
  </threadedComment>
  <threadedComment ref="V124" personId="{3BA6D8D0-0F9B-53C8-9990-05222548B652}" id="{00F200E0-0018-4C1C-B7A2-0053006F00E9}">
    <text xml:space="preserve">CO2-Wert
</text>
  </threadedComment>
  <threadedComment ref="W124" personId="{3BA6D8D0-0F9B-53C8-9990-05222548B652}" id="{000F00FE-00B7-4FF5-9CEB-002F00330053}">
    <text xml:space="preserve">CO2-Wert
</text>
  </threadedComment>
  <threadedComment ref="X124" personId="{3BA6D8D0-0F9B-53C8-9990-05222548B652}" id="{008E0091-00FC-43CC-A8C2-0040005800A9}">
    <text xml:space="preserve">CO2-Wert
</text>
  </threadedComment>
  <threadedComment ref="Y124" personId="{3BA6D8D0-0F9B-53C8-9990-05222548B652}" id="{00180021-000D-463D-B7C5-009B000B00EB}">
    <text xml:space="preserve">CO2-Wert
</text>
  </threadedComment>
  <threadedComment ref="Z124" personId="{3BA6D8D0-0F9B-53C8-9990-05222548B652}" id="{0005000B-00AC-4EA5-9305-007000DF00D0}">
    <text xml:space="preserve">CO2-Wert
</text>
  </threadedComment>
  <threadedComment ref="I125" personId="{456EE2ED-E670-A743-CDD7-8DCA46ED5B0E}" id="{002A0059-0026-4EF4-9CFC-00A70064004B}">
    <text xml:space="preserve">Textfeld
</text>
  </threadedComment>
  <threadedComment ref="J125" personId="{456EE2ED-E670-A743-CDD7-8DCA46ED5B0E}" id="{009300B2-001A-491D-945A-002100E50057}">
    <text xml:space="preserve">Textfeld
</text>
  </threadedComment>
  <threadedComment ref="K125" personId="{456EE2ED-E670-A743-CDD7-8DCA46ED5B0E}" id="{00440087-00C2-4B67-B3AB-00A1005600C2}">
    <text xml:space="preserve">Textfeld
</text>
  </threadedComment>
  <threadedComment ref="L125" personId="{456EE2ED-E670-A743-CDD7-8DCA46ED5B0E}" id="{00830026-003F-413F-A95B-0081002900F8}">
    <text xml:space="preserve">Textfeld
</text>
  </threadedComment>
  <threadedComment ref="M125" personId="{456EE2ED-E670-A743-CDD7-8DCA46ED5B0E}" id="{00760011-00E6-40C7-B911-00EB003300DE}">
    <text xml:space="preserve">Textfeld
</text>
  </threadedComment>
  <threadedComment ref="N125" personId="{456EE2ED-E670-A743-CDD7-8DCA46ED5B0E}" id="{00E60021-0010-46DF-9962-009A004E00B1}">
    <text xml:space="preserve">Textfeld
</text>
  </threadedComment>
  <threadedComment ref="O125" personId="{456EE2ED-E670-A743-CDD7-8DCA46ED5B0E}" id="{005C008F-007D-4BC5-9E6C-0024005F0090}">
    <text xml:space="preserve">Textfeld
</text>
  </threadedComment>
  <threadedComment ref="P125" personId="{456EE2ED-E670-A743-CDD7-8DCA46ED5B0E}" id="{000F0021-00D3-444F-BF0C-003600CD0006}">
    <text xml:space="preserve">Textfeld
</text>
  </threadedComment>
  <threadedComment ref="Q125" personId="{456EE2ED-E670-A743-CDD7-8DCA46ED5B0E}" id="{00960024-00FF-4017-8AD8-004C005D0067}">
    <text xml:space="preserve">Textfeld
</text>
  </threadedComment>
  <threadedComment ref="R125" personId="{456EE2ED-E670-A743-CDD7-8DCA46ED5B0E}" id="{00770066-0013-41F8-ABA9-00A5002F00E1}">
    <text xml:space="preserve">Textfeld
</text>
  </threadedComment>
  <threadedComment ref="S125" personId="{456EE2ED-E670-A743-CDD7-8DCA46ED5B0E}" id="{00A400B3-00AE-4976-B78F-004700630044}">
    <text xml:space="preserve">Textfeld
</text>
  </threadedComment>
  <threadedComment ref="T125" personId="{456EE2ED-E670-A743-CDD7-8DCA46ED5B0E}" id="{00A0001D-007E-4B15-9006-004400EF00AE}">
    <text xml:space="preserve">Textfeld
</text>
  </threadedComment>
  <threadedComment ref="U125" personId="{456EE2ED-E670-A743-CDD7-8DCA46ED5B0E}" id="{006100BE-009B-47D5-ACC5-007600FC00F7}">
    <text xml:space="preserve">Textfeld
</text>
  </threadedComment>
  <threadedComment ref="V125" personId="{456EE2ED-E670-A743-CDD7-8DCA46ED5B0E}" id="{00520090-0085-4AB1-A473-0075001F0040}">
    <text xml:space="preserve">Textfeld
</text>
  </threadedComment>
  <threadedComment ref="W125" personId="{456EE2ED-E670-A743-CDD7-8DCA46ED5B0E}" id="{00EA006F-007D-477E-98DA-00B5009A00B5}">
    <text xml:space="preserve">Textfeld
</text>
  </threadedComment>
  <threadedComment ref="X125" personId="{456EE2ED-E670-A743-CDD7-8DCA46ED5B0E}" id="{00BD0027-00FA-4AAA-85AF-000A008300C0}">
    <text xml:space="preserve">Textfeld
</text>
  </threadedComment>
  <threadedComment ref="Y125" personId="{456EE2ED-E670-A743-CDD7-8DCA46ED5B0E}" id="{008000F6-0021-46C8-A6C6-009C001A007F}">
    <text xml:space="preserve">Textfeld
</text>
  </threadedComment>
  <threadedComment ref="Z125" personId="{456EE2ED-E670-A743-CDD7-8DCA46ED5B0E}" id="{0026006E-00C9-4E5E-9416-000700E70013}">
    <text xml:space="preserve">Textfeld
</text>
  </threadedComment>
  <threadedComment ref="I126" personId="{3BA6D8D0-0F9B-53C8-9990-05222548B652}" id="{00F50048-00D7-4BF6-8B0C-00C8006B000C}">
    <text xml:space="preserve">CO2-Wert
</text>
  </threadedComment>
  <threadedComment ref="J126" personId="{3BA6D8D0-0F9B-53C8-9990-05222548B652}" id="{004E009A-00E4-44AB-9A50-002F006F00A2}">
    <text xml:space="preserve">CO2-Wert
</text>
  </threadedComment>
  <threadedComment ref="K126" personId="{3BA6D8D0-0F9B-53C8-9990-05222548B652}" id="{00D20084-00AE-4FA5-A343-00AC00B600C8}">
    <text xml:space="preserve">CO2-Wert
</text>
  </threadedComment>
  <threadedComment ref="L126" personId="{3BA6D8D0-0F9B-53C8-9990-05222548B652}" id="{008500C1-0077-43D5-8550-00F800EC0029}">
    <text xml:space="preserve">CO2-Wert
</text>
  </threadedComment>
  <threadedComment ref="M126" personId="{3BA6D8D0-0F9B-53C8-9990-05222548B652}" id="{003A00DF-00C4-464B-B581-00D9006900B7}">
    <text xml:space="preserve">CO2-Wert
</text>
  </threadedComment>
  <threadedComment ref="N126" personId="{3BA6D8D0-0F9B-53C8-9990-05222548B652}" id="{005500C9-00BB-401E-9107-00820009002D}">
    <text xml:space="preserve">CO2-Wert
</text>
  </threadedComment>
  <threadedComment ref="O126" personId="{3BA6D8D0-0F9B-53C8-9990-05222548B652}" id="{00CE000F-0091-4E81-B92F-002B005F00D6}">
    <text xml:space="preserve">CO2-Wert
</text>
  </threadedComment>
  <threadedComment ref="P126" personId="{3BA6D8D0-0F9B-53C8-9990-05222548B652}" id="{0002007F-00E9-4395-90A0-00AA00480031}">
    <text xml:space="preserve">CO2-Wert
</text>
  </threadedComment>
  <threadedComment ref="Q126" personId="{3BA6D8D0-0F9B-53C8-9990-05222548B652}" id="{00DC00FA-005D-4B76-8041-00D200C6006D}">
    <text xml:space="preserve">CO2-Wert
</text>
  </threadedComment>
  <threadedComment ref="R126" personId="{3BA6D8D0-0F9B-53C8-9990-05222548B652}" id="{002D0044-00D8-4DE9-B74A-001D006F008E}">
    <text xml:space="preserve">CO2-Wert
</text>
  </threadedComment>
  <threadedComment ref="S126" personId="{3BA6D8D0-0F9B-53C8-9990-05222548B652}" id="{004700FC-003F-4C23-B6F1-0026008900AE}">
    <text xml:space="preserve">CO2-Wert
</text>
  </threadedComment>
  <threadedComment ref="T126" personId="{3BA6D8D0-0F9B-53C8-9990-05222548B652}" id="{00C8003F-004D-4385-A7B3-007A007600CF}">
    <text xml:space="preserve">CO2-Wert
</text>
  </threadedComment>
  <threadedComment ref="U126" personId="{3BA6D8D0-0F9B-53C8-9990-05222548B652}" id="{00C4000D-0042-4E13-A4B4-004300030065}">
    <text xml:space="preserve">CO2-Wert
</text>
  </threadedComment>
  <threadedComment ref="V126" personId="{3BA6D8D0-0F9B-53C8-9990-05222548B652}" id="{00A400D3-000E-44CC-9E87-004700C5008C}">
    <text xml:space="preserve">CO2-Wert
</text>
  </threadedComment>
  <threadedComment ref="W126" personId="{3BA6D8D0-0F9B-53C8-9990-05222548B652}" id="{00C0000C-0062-42D4-9257-0015005900B1}">
    <text xml:space="preserve">CO2-Wert
</text>
  </threadedComment>
  <threadedComment ref="X126" personId="{3BA6D8D0-0F9B-53C8-9990-05222548B652}" id="{006A00C7-0007-44DC-807E-00B9002900EC}">
    <text xml:space="preserve">CO2-Wert
</text>
  </threadedComment>
  <threadedComment ref="Y126" personId="{3BA6D8D0-0F9B-53C8-9990-05222548B652}" id="{00760011-00B8-4C9E-96AC-0040008000BF}">
    <text xml:space="preserve">CO2-Wert
</text>
  </threadedComment>
  <threadedComment ref="Z126" personId="{3BA6D8D0-0F9B-53C8-9990-05222548B652}" id="{00670025-00BD-4ED2-8733-00AA005300E3}">
    <text xml:space="preserve">CO2-Wert
</text>
  </threadedComment>
  <threadedComment ref="I127" personId="{456EE2ED-E670-A743-CDD7-8DCA46ED5B0E}" id="{00D50089-004B-42B8-92AB-002E00B20058}">
    <text xml:space="preserve">Textfeld
</text>
  </threadedComment>
  <threadedComment ref="J127" personId="{456EE2ED-E670-A743-CDD7-8DCA46ED5B0E}" id="{00D2004D-007B-4D88-A2AF-005A00A1001D}">
    <text xml:space="preserve">Textfeld
</text>
  </threadedComment>
  <threadedComment ref="K127" personId="{456EE2ED-E670-A743-CDD7-8DCA46ED5B0E}" id="{00450018-0091-4F0B-AC78-006D00D1008E}">
    <text xml:space="preserve">Textfeld
</text>
  </threadedComment>
  <threadedComment ref="L127" personId="{456EE2ED-E670-A743-CDD7-8DCA46ED5B0E}" id="{00350023-003A-4054-9CFD-008300DB00A5}">
    <text xml:space="preserve">Textfeld
</text>
  </threadedComment>
  <threadedComment ref="M127" personId="{456EE2ED-E670-A743-CDD7-8DCA46ED5B0E}" id="{003B0092-0011-440E-B665-000700FF00E1}">
    <text xml:space="preserve">Textfeld
</text>
  </threadedComment>
  <threadedComment ref="N127" personId="{456EE2ED-E670-A743-CDD7-8DCA46ED5B0E}" id="{001400DA-003A-4ABE-9964-008400FB0001}">
    <text xml:space="preserve">Textfeld
</text>
  </threadedComment>
  <threadedComment ref="O127" personId="{456EE2ED-E670-A743-CDD7-8DCA46ED5B0E}" id="{003D009F-0096-4A01-A42C-00A50081004B}">
    <text xml:space="preserve">Textfeld
</text>
  </threadedComment>
  <threadedComment ref="P127" personId="{456EE2ED-E670-A743-CDD7-8DCA46ED5B0E}" id="{005F0088-0016-4BE5-851F-00E700E400A5}">
    <text xml:space="preserve">Textfeld
</text>
  </threadedComment>
  <threadedComment ref="Q127" personId="{456EE2ED-E670-A743-CDD7-8DCA46ED5B0E}" id="{00D60055-0000-45ED-890F-00F200F30032}">
    <text xml:space="preserve">Textfeld
</text>
  </threadedComment>
  <threadedComment ref="R127" personId="{456EE2ED-E670-A743-CDD7-8DCA46ED5B0E}" id="{000B0012-000B-470D-88E9-00F8001100B6}">
    <text xml:space="preserve">Textfeld
</text>
  </threadedComment>
  <threadedComment ref="S127" personId="{456EE2ED-E670-A743-CDD7-8DCA46ED5B0E}" id="{0075007F-0016-4B04-932F-00E10054002C}">
    <text xml:space="preserve">Textfeld
</text>
  </threadedComment>
  <threadedComment ref="T127" personId="{456EE2ED-E670-A743-CDD7-8DCA46ED5B0E}" id="{00C200B8-005A-4296-800A-003F00970020}">
    <text xml:space="preserve">Textfeld
</text>
  </threadedComment>
  <threadedComment ref="U127" personId="{456EE2ED-E670-A743-CDD7-8DCA46ED5B0E}" id="{004400FA-0041-4072-BDF2-0006009F00DD}">
    <text xml:space="preserve">Textfeld
</text>
  </threadedComment>
  <threadedComment ref="V127" personId="{456EE2ED-E670-A743-CDD7-8DCA46ED5B0E}" id="{009400EE-00A5-4D5F-9DB0-001E00670050}">
    <text xml:space="preserve">Textfeld
</text>
  </threadedComment>
  <threadedComment ref="W127" personId="{456EE2ED-E670-A743-CDD7-8DCA46ED5B0E}" id="{009C0075-000C-4950-99B5-00A100910055}">
    <text xml:space="preserve">Textfeld
</text>
  </threadedComment>
  <threadedComment ref="X127" personId="{456EE2ED-E670-A743-CDD7-8DCA46ED5B0E}" id="{001500B5-00C3-45C3-A2C4-007C00EB0071}">
    <text xml:space="preserve">Textfeld
</text>
  </threadedComment>
  <threadedComment ref="Y127" personId="{456EE2ED-E670-A743-CDD7-8DCA46ED5B0E}" id="{00300035-00B0-4422-8D4A-004A001D00D1}">
    <text xml:space="preserve">Textfeld
</text>
  </threadedComment>
  <threadedComment ref="Z127" personId="{456EE2ED-E670-A743-CDD7-8DCA46ED5B0E}" id="{00F900C8-0088-4DA1-8EF9-00F20063004B}">
    <text xml:space="preserve">Textfeld
</text>
  </threadedComment>
  <threadedComment ref="I128" personId="{3BA6D8D0-0F9B-53C8-9990-05222548B652}" id="{0084006A-00BF-4E9B-BD67-00DB00920051}">
    <text xml:space="preserve">CO2-Wert
</text>
  </threadedComment>
  <threadedComment ref="J128" personId="{3BA6D8D0-0F9B-53C8-9990-05222548B652}" id="{00150066-0005-4F4E-9A00-005500490058}">
    <text xml:space="preserve">CO2-Wert
</text>
  </threadedComment>
  <threadedComment ref="K128" personId="{3BA6D8D0-0F9B-53C8-9990-05222548B652}" id="{00A500E8-0051-4531-A200-00B200A60069}">
    <text xml:space="preserve">CO2-Wert
</text>
  </threadedComment>
  <threadedComment ref="L128" personId="{3BA6D8D0-0F9B-53C8-9990-05222548B652}" id="{0051009B-0053-45E5-A574-00420057008D}">
    <text xml:space="preserve">CO2-Wert
</text>
  </threadedComment>
  <threadedComment ref="M128" personId="{3BA6D8D0-0F9B-53C8-9990-05222548B652}" id="{00DE00E4-0009-4F3B-907D-004A00790007}">
    <text xml:space="preserve">CO2-Wert
</text>
  </threadedComment>
  <threadedComment ref="N128" personId="{3BA6D8D0-0F9B-53C8-9990-05222548B652}" id="{006E00A1-00DE-4799-96E1-00E5001100F8}">
    <text xml:space="preserve">CO2-Wert
</text>
  </threadedComment>
  <threadedComment ref="O128" personId="{3BA6D8D0-0F9B-53C8-9990-05222548B652}" id="{00530095-00CA-4329-9EE8-0004003400CC}">
    <text xml:space="preserve">CO2-Wert
</text>
  </threadedComment>
  <threadedComment ref="P128" personId="{3BA6D8D0-0F9B-53C8-9990-05222548B652}" id="{00BC0060-003F-4669-8CBF-00CF001900BB}">
    <text xml:space="preserve">CO2-Wert
</text>
  </threadedComment>
  <threadedComment ref="Q128" personId="{3BA6D8D0-0F9B-53C8-9990-05222548B652}" id="{00070067-004E-477A-B8F8-002F007C00BD}">
    <text xml:space="preserve">CO2-Wert
</text>
  </threadedComment>
  <threadedComment ref="R128" personId="{3BA6D8D0-0F9B-53C8-9990-05222548B652}" id="{00FB0021-00DD-463E-BF64-005B000800C7}">
    <text xml:space="preserve">CO2-Wert
</text>
  </threadedComment>
  <threadedComment ref="S128" personId="{3BA6D8D0-0F9B-53C8-9990-05222548B652}" id="{001500B0-0005-4AF8-AA77-00B3001900BC}">
    <text xml:space="preserve">CO2-Wert
</text>
  </threadedComment>
  <threadedComment ref="T128" personId="{3BA6D8D0-0F9B-53C8-9990-05222548B652}" id="{00280046-00D4-4884-A8AC-00A800E000A3}">
    <text xml:space="preserve">CO2-Wert
</text>
  </threadedComment>
  <threadedComment ref="U128" personId="{3BA6D8D0-0F9B-53C8-9990-05222548B652}" id="{003A0007-009C-475E-A969-004300A4003D}">
    <text xml:space="preserve">CO2-Wert
</text>
  </threadedComment>
  <threadedComment ref="V128" personId="{3BA6D8D0-0F9B-53C8-9990-05222548B652}" id="{005F00BD-00C4-4BF2-85DC-00BB00CA0083}">
    <text xml:space="preserve">CO2-Wert
</text>
  </threadedComment>
  <threadedComment ref="W128" personId="{3BA6D8D0-0F9B-53C8-9990-05222548B652}" id="{009B00AA-0034-4511-842D-00A500940089}">
    <text xml:space="preserve">CO2-Wert
</text>
  </threadedComment>
  <threadedComment ref="X128" personId="{3BA6D8D0-0F9B-53C8-9990-05222548B652}" id="{00AE00BE-00C1-4F2E-BA54-0058002A00BD}">
    <text xml:space="preserve">CO2-Wert
</text>
  </threadedComment>
  <threadedComment ref="Y128" personId="{3BA6D8D0-0F9B-53C8-9990-05222548B652}" id="{00570009-00C5-4DE4-B5A5-001B00830066}">
    <text xml:space="preserve">CO2-Wert
</text>
  </threadedComment>
  <threadedComment ref="Z128" personId="{3BA6D8D0-0F9B-53C8-9990-05222548B652}" id="{0074009B-00D8-4FDF-8CC1-00C000D20044}">
    <text xml:space="preserve">CO2-Wert
</text>
  </threadedComment>
  <threadedComment ref="I129" personId="{456EE2ED-E670-A743-CDD7-8DCA46ED5B0E}" id="{00BF0057-0092-434C-895D-0074003100FE}">
    <text xml:space="preserve">Textfeld
</text>
  </threadedComment>
  <threadedComment ref="J129" personId="{456EE2ED-E670-A743-CDD7-8DCA46ED5B0E}" id="{00DB0018-00B6-4B5C-87F6-0088007B002C}">
    <text xml:space="preserve">Textfeld
</text>
  </threadedComment>
  <threadedComment ref="K129" personId="{456EE2ED-E670-A743-CDD7-8DCA46ED5B0E}" id="{00780052-00DF-437C-AC9D-00D300E800A3}">
    <text xml:space="preserve">Textfeld
</text>
  </threadedComment>
  <threadedComment ref="L129" personId="{456EE2ED-E670-A743-CDD7-8DCA46ED5B0E}" id="{00CF00C7-00E4-42EB-8E6A-00C300D4006E}">
    <text xml:space="preserve">Textfeld
</text>
  </threadedComment>
  <threadedComment ref="M129" personId="{456EE2ED-E670-A743-CDD7-8DCA46ED5B0E}" id="{002B002C-00A4-4E77-8CB0-002200E10080}">
    <text xml:space="preserve">Textfeld
</text>
  </threadedComment>
  <threadedComment ref="N129" personId="{456EE2ED-E670-A743-CDD7-8DCA46ED5B0E}" id="{00DC0019-008B-4B95-89CB-008600B300BD}">
    <text xml:space="preserve">Textfeld
</text>
  </threadedComment>
  <threadedComment ref="O129" personId="{456EE2ED-E670-A743-CDD7-8DCA46ED5B0E}" id="{00F400CB-0069-4D00-8BF2-0041002E0064}">
    <text xml:space="preserve">Textfeld
</text>
  </threadedComment>
  <threadedComment ref="P129" personId="{456EE2ED-E670-A743-CDD7-8DCA46ED5B0E}" id="{006F0069-0004-4F92-BBE1-00A7008600A7}">
    <text xml:space="preserve">Textfeld
</text>
  </threadedComment>
  <threadedComment ref="Q129" personId="{456EE2ED-E670-A743-CDD7-8DCA46ED5B0E}" id="{00E2003C-007C-4D44-9021-00AA0063001D}">
    <text xml:space="preserve">Textfeld
</text>
  </threadedComment>
  <threadedComment ref="R129" personId="{456EE2ED-E670-A743-CDD7-8DCA46ED5B0E}" id="{00C7000B-0093-4DE7-93AE-00BC00FF00B4}">
    <text xml:space="preserve">Textfeld
</text>
  </threadedComment>
  <threadedComment ref="S129" personId="{456EE2ED-E670-A743-CDD7-8DCA46ED5B0E}" id="{0092005C-000B-4D30-B3ED-00A700900014}">
    <text xml:space="preserve">Textfeld
</text>
  </threadedComment>
  <threadedComment ref="T129" personId="{456EE2ED-E670-A743-CDD7-8DCA46ED5B0E}" id="{00CF001E-00FC-4AD5-9877-002000D20061}">
    <text xml:space="preserve">Textfeld
</text>
  </threadedComment>
  <threadedComment ref="U129" personId="{456EE2ED-E670-A743-CDD7-8DCA46ED5B0E}" id="{004D006A-00D6-4CD0-96E0-000000BD00FA}">
    <text xml:space="preserve">Textfeld
</text>
  </threadedComment>
  <threadedComment ref="V129" personId="{456EE2ED-E670-A743-CDD7-8DCA46ED5B0E}" id="{00EF007A-0059-47FF-8DFB-00C9007A0076}">
    <text xml:space="preserve">Textfeld
</text>
  </threadedComment>
  <threadedComment ref="W129" personId="{456EE2ED-E670-A743-CDD7-8DCA46ED5B0E}" id="{005500A2-0005-49C0-9381-00E8004C0064}">
    <text xml:space="preserve">Textfeld
</text>
  </threadedComment>
  <threadedComment ref="X129" personId="{456EE2ED-E670-A743-CDD7-8DCA46ED5B0E}" id="{0078002E-0018-478B-A4A3-007A0099005A}">
    <text xml:space="preserve">Textfeld
</text>
  </threadedComment>
  <threadedComment ref="Y129" personId="{456EE2ED-E670-A743-CDD7-8DCA46ED5B0E}" id="{003800DC-0003-4584-84BF-006E00C1009C}">
    <text xml:space="preserve">Textfeld
</text>
  </threadedComment>
  <threadedComment ref="Z129" personId="{456EE2ED-E670-A743-CDD7-8DCA46ED5B0E}" id="{00CC0037-007C-4B67-833C-00FD0038007E}">
    <text xml:space="preserve">Textfeld
</text>
  </threadedComment>
  <threadedComment ref="I130" personId="{3BA6D8D0-0F9B-53C8-9990-05222548B652}" id="{008C0062-0082-4E09-85FE-0014004F0003}">
    <text xml:space="preserve">CO2-Wert
</text>
  </threadedComment>
  <threadedComment ref="J130" personId="{3BA6D8D0-0F9B-53C8-9990-05222548B652}" id="{0062002C-00CA-4F22-BE7E-00AA00A70057}">
    <text xml:space="preserve">CO2-Wert
</text>
  </threadedComment>
  <threadedComment ref="K130" personId="{3BA6D8D0-0F9B-53C8-9990-05222548B652}" id="{005D00E6-00A8-4428-AE0A-0063000000DC}">
    <text xml:space="preserve">CO2-Wert
</text>
  </threadedComment>
  <threadedComment ref="L130" personId="{3BA6D8D0-0F9B-53C8-9990-05222548B652}" id="{007400F0-0096-4CEA-B516-005900D300E4}">
    <text xml:space="preserve">CO2-Wert
</text>
  </threadedComment>
  <threadedComment ref="M130" personId="{3BA6D8D0-0F9B-53C8-9990-05222548B652}" id="{008600F0-0049-416A-A641-00AF00250026}">
    <text xml:space="preserve">CO2-Wert
</text>
  </threadedComment>
  <threadedComment ref="N130" personId="{3BA6D8D0-0F9B-53C8-9990-05222548B652}" id="{00F800EB-00C4-4B37-9B30-0066004D0019}">
    <text xml:space="preserve">CO2-Wert
</text>
  </threadedComment>
  <threadedComment ref="O130" personId="{3BA6D8D0-0F9B-53C8-9990-05222548B652}" id="{0027003C-0047-4229-AFC0-005B00660079}">
    <text xml:space="preserve">CO2-Wert
</text>
  </threadedComment>
  <threadedComment ref="P130" personId="{3BA6D8D0-0F9B-53C8-9990-05222548B652}" id="{00B4009F-00A4-4ADE-A37A-006200F0004D}">
    <text xml:space="preserve">CO2-Wert
</text>
  </threadedComment>
  <threadedComment ref="Q130" personId="{3BA6D8D0-0F9B-53C8-9990-05222548B652}" id="{00E900E9-00D2-425F-A2BD-008D0099007C}">
    <text xml:space="preserve">CO2-Wert
</text>
  </threadedComment>
  <threadedComment ref="R130" personId="{3BA6D8D0-0F9B-53C8-9990-05222548B652}" id="{005E0012-0004-4CB9-975A-004F004A00CF}">
    <text xml:space="preserve">CO2-Wert
</text>
  </threadedComment>
  <threadedComment ref="S130" personId="{3BA6D8D0-0F9B-53C8-9990-05222548B652}" id="{00AE0095-00C3-4B92-9EEC-000A00700030}">
    <text xml:space="preserve">CO2-Wert
</text>
  </threadedComment>
  <threadedComment ref="T130" personId="{3BA6D8D0-0F9B-53C8-9990-05222548B652}" id="{000E004B-008A-4BD4-A91B-00B800FB00B6}">
    <text xml:space="preserve">CO2-Wert
</text>
  </threadedComment>
  <threadedComment ref="U130" personId="{3BA6D8D0-0F9B-53C8-9990-05222548B652}" id="{00A50045-00C6-45C8-A404-00C300690009}">
    <text xml:space="preserve">CO2-Wert
</text>
  </threadedComment>
  <threadedComment ref="V130" personId="{3BA6D8D0-0F9B-53C8-9990-05222548B652}" id="{00CC00BC-0073-481B-A4E8-00C0006D00A2}">
    <text xml:space="preserve">CO2-Wert
</text>
  </threadedComment>
  <threadedComment ref="W130" personId="{3BA6D8D0-0F9B-53C8-9990-05222548B652}" id="{005B0056-0035-4D75-AFE7-005E00C300F4}">
    <text xml:space="preserve">CO2-Wert
</text>
  </threadedComment>
  <threadedComment ref="X130" personId="{3BA6D8D0-0F9B-53C8-9990-05222548B652}" id="{00E800D9-0037-4E2A-9ECA-006F00EA0059}">
    <text xml:space="preserve">CO2-Wert
</text>
  </threadedComment>
  <threadedComment ref="Y130" personId="{3BA6D8D0-0F9B-53C8-9990-05222548B652}" id="{009E0078-004A-4164-A952-00E300370062}">
    <text xml:space="preserve">CO2-Wert
</text>
  </threadedComment>
  <threadedComment ref="Z130" personId="{3BA6D8D0-0F9B-53C8-9990-05222548B652}" id="{000E0033-00BC-4B14-8653-006200F0001C}">
    <text xml:space="preserve">CO2-Wert
</text>
  </threadedComment>
  <threadedComment ref="I131" personId="{456EE2ED-E670-A743-CDD7-8DCA46ED5B0E}" id="{0068000B-00B9-493E-A21A-0023008300FE}">
    <text xml:space="preserve">Textfeld
</text>
  </threadedComment>
  <threadedComment ref="J131" personId="{456EE2ED-E670-A743-CDD7-8DCA46ED5B0E}" id="{00F90048-007C-427A-8E34-0066009F0002}">
    <text xml:space="preserve">Textfeld
</text>
  </threadedComment>
  <threadedComment ref="K131" personId="{456EE2ED-E670-A743-CDD7-8DCA46ED5B0E}" id="{00DA00E4-00AE-4190-8661-000E006C00A0}">
    <text xml:space="preserve">Textfeld
</text>
  </threadedComment>
  <threadedComment ref="L131" personId="{456EE2ED-E670-A743-CDD7-8DCA46ED5B0E}" id="{00BE00E4-006D-4E97-A01D-005E00F50025}">
    <text xml:space="preserve">Textfeld
</text>
  </threadedComment>
  <threadedComment ref="M131" personId="{456EE2ED-E670-A743-CDD7-8DCA46ED5B0E}" id="{007A006C-003D-422E-80AF-001100B80031}">
    <text xml:space="preserve">Textfeld
</text>
  </threadedComment>
  <threadedComment ref="N131" personId="{456EE2ED-E670-A743-CDD7-8DCA46ED5B0E}" id="{00CB0077-0095-4DF2-9F33-00C4006D00B1}">
    <text xml:space="preserve">Textfeld
</text>
  </threadedComment>
  <threadedComment ref="O131" personId="{456EE2ED-E670-A743-CDD7-8DCA46ED5B0E}" id="{00AA00D1-0085-431C-A3B3-001F007900F6}">
    <text xml:space="preserve">Textfeld
</text>
  </threadedComment>
  <threadedComment ref="P131" personId="{456EE2ED-E670-A743-CDD7-8DCA46ED5B0E}" id="{00E7002B-0076-4253-8FC8-007A00F500EB}">
    <text xml:space="preserve">Textfeld
</text>
  </threadedComment>
  <threadedComment ref="Q131" personId="{456EE2ED-E670-A743-CDD7-8DCA46ED5B0E}" id="{004C0046-0044-4A33-A5C8-00F3004600D0}">
    <text xml:space="preserve">Textfeld
</text>
  </threadedComment>
  <threadedComment ref="R131" personId="{456EE2ED-E670-A743-CDD7-8DCA46ED5B0E}" id="{00F40087-00E7-4E49-B41C-00E700D000BB}">
    <text xml:space="preserve">Textfeld
</text>
  </threadedComment>
  <threadedComment ref="S131" personId="{456EE2ED-E670-A743-CDD7-8DCA46ED5B0E}" id="{0031008C-00FA-4471-AEE7-00F800D50093}">
    <text xml:space="preserve">Textfeld
</text>
  </threadedComment>
  <threadedComment ref="T131" personId="{456EE2ED-E670-A743-CDD7-8DCA46ED5B0E}" id="{003B00FC-005E-4B05-A63B-007A0034009F}">
    <text xml:space="preserve">Textfeld
</text>
  </threadedComment>
  <threadedComment ref="U131" personId="{456EE2ED-E670-A743-CDD7-8DCA46ED5B0E}" id="{006D0000-0079-465E-98A1-004400C100C0}">
    <text xml:space="preserve">Textfeld
</text>
  </threadedComment>
  <threadedComment ref="V131" personId="{456EE2ED-E670-A743-CDD7-8DCA46ED5B0E}" id="{00840006-001E-4B29-B9BB-00460060004E}">
    <text xml:space="preserve">Textfeld
</text>
  </threadedComment>
  <threadedComment ref="W131" personId="{456EE2ED-E670-A743-CDD7-8DCA46ED5B0E}" id="{003800CF-0026-4705-9B60-007F00E80055}">
    <text xml:space="preserve">Textfeld
</text>
  </threadedComment>
  <threadedComment ref="X131" personId="{456EE2ED-E670-A743-CDD7-8DCA46ED5B0E}" id="{00E50002-009C-4314-B989-00D800350036}">
    <text xml:space="preserve">Textfeld
</text>
  </threadedComment>
  <threadedComment ref="Y131" personId="{456EE2ED-E670-A743-CDD7-8DCA46ED5B0E}" id="{00C2000E-0042-4CF5-A9D2-00F400B60047}">
    <text xml:space="preserve">Textfeld
</text>
  </threadedComment>
  <threadedComment ref="Z131" personId="{456EE2ED-E670-A743-CDD7-8DCA46ED5B0E}" id="{00010019-0039-4FB6-86DF-00AA0031000F}">
    <text xml:space="preserve">Textfeld
</text>
  </threadedComment>
  <threadedComment ref="I132" personId="{3BA6D8D0-0F9B-53C8-9990-05222548B652}" id="{004400C3-00DE-4787-AF95-0052006500D8}">
    <text xml:space="preserve">CO2-Wert
</text>
  </threadedComment>
  <threadedComment ref="J132" personId="{3BA6D8D0-0F9B-53C8-9990-05222548B652}" id="{001100D6-00B2-4A55-9556-00E100BF007E}">
    <text xml:space="preserve">CO2-Wert
</text>
  </threadedComment>
  <threadedComment ref="K132" personId="{3BA6D8D0-0F9B-53C8-9990-05222548B652}" id="{0008008B-00B0-4D85-8DC0-008700200043}">
    <text xml:space="preserve">CO2-Wert
</text>
  </threadedComment>
  <threadedComment ref="L132" personId="{3BA6D8D0-0F9B-53C8-9990-05222548B652}" id="{00DB008F-0085-4A2F-B755-00FC00720055}">
    <text xml:space="preserve">CO2-Wert
</text>
  </threadedComment>
  <threadedComment ref="M132" personId="{3BA6D8D0-0F9B-53C8-9990-05222548B652}" id="{00D600DE-00D0-4B8E-87E2-006100F200BD}">
    <text xml:space="preserve">CO2-Wert
</text>
  </threadedComment>
  <threadedComment ref="N132" personId="{3BA6D8D0-0F9B-53C8-9990-05222548B652}" id="{0005008C-0022-4FE6-9322-0065006F0020}">
    <text xml:space="preserve">CO2-Wert
</text>
  </threadedComment>
  <threadedComment ref="O132" personId="{3BA6D8D0-0F9B-53C8-9990-05222548B652}" id="{007000F1-00DC-4D23-80E4-00EA00DA0055}">
    <text xml:space="preserve">CO2-Wert
</text>
  </threadedComment>
  <threadedComment ref="P132" personId="{3BA6D8D0-0F9B-53C8-9990-05222548B652}" id="{007800D7-00C3-454D-A3CE-005500A50081}">
    <text xml:space="preserve">CO2-Wert
</text>
  </threadedComment>
  <threadedComment ref="Q132" personId="{3BA6D8D0-0F9B-53C8-9990-05222548B652}" id="{002F0088-00BC-460A-B0DF-009400850048}">
    <text xml:space="preserve">CO2-Wert
</text>
  </threadedComment>
  <threadedComment ref="R132" personId="{3BA6D8D0-0F9B-53C8-9990-05222548B652}" id="{00DB0082-000B-4C10-BCD1-0029003D0068}">
    <text xml:space="preserve">CO2-Wert
</text>
  </threadedComment>
  <threadedComment ref="S132" personId="{3BA6D8D0-0F9B-53C8-9990-05222548B652}" id="{00960086-0098-449E-B092-009E00AC007F}">
    <text xml:space="preserve">CO2-Wert
</text>
  </threadedComment>
  <threadedComment ref="T132" personId="{3BA6D8D0-0F9B-53C8-9990-05222548B652}" id="{00AA00BD-0076-4EC1-BBB9-00C700BC00AA}">
    <text xml:space="preserve">CO2-Wert
</text>
  </threadedComment>
  <threadedComment ref="U132" personId="{3BA6D8D0-0F9B-53C8-9990-05222548B652}" id="{00C20008-00BF-4839-830A-003D00EF0025}">
    <text xml:space="preserve">CO2-Wert
</text>
  </threadedComment>
  <threadedComment ref="V132" personId="{3BA6D8D0-0F9B-53C8-9990-05222548B652}" id="{00620028-0085-45DE-93E8-001500AC00A6}">
    <text xml:space="preserve">CO2-Wert
</text>
  </threadedComment>
  <threadedComment ref="W132" personId="{3BA6D8D0-0F9B-53C8-9990-05222548B652}" id="{00C1000A-000F-40F0-B534-00470067006F}">
    <text xml:space="preserve">CO2-Wert
</text>
  </threadedComment>
  <threadedComment ref="X132" personId="{3BA6D8D0-0F9B-53C8-9990-05222548B652}" id="{00110041-00CA-40BB-B4A7-00DC0015004E}">
    <text xml:space="preserve">CO2-Wert
</text>
  </threadedComment>
  <threadedComment ref="Y132" personId="{3BA6D8D0-0F9B-53C8-9990-05222548B652}" id="{00140035-0023-4A3C-B463-00DD00A900E9}">
    <text xml:space="preserve">CO2-Wert
</text>
  </threadedComment>
  <threadedComment ref="Z132" personId="{3BA6D8D0-0F9B-53C8-9990-05222548B652}" id="{007A0045-0093-43D2-99D9-00FA00E300FB}">
    <text xml:space="preserve">CO2-Wert
</text>
  </threadedComment>
  <threadedComment ref="I133" personId="{456EE2ED-E670-A743-CDD7-8DCA46ED5B0E}" id="{00AA0052-00A0-457C-A2FB-006A003F00D5}">
    <text xml:space="preserve">Textfeld
</text>
  </threadedComment>
  <threadedComment ref="J133" personId="{456EE2ED-E670-A743-CDD7-8DCA46ED5B0E}" id="{00A60082-0066-4458-8D0D-00310051006C}">
    <text xml:space="preserve">Textfeld
</text>
  </threadedComment>
  <threadedComment ref="K133" personId="{456EE2ED-E670-A743-CDD7-8DCA46ED5B0E}" id="{006E00BB-0008-4029-81E5-003D004500A7}">
    <text xml:space="preserve">Textfeld
</text>
  </threadedComment>
  <threadedComment ref="L133" personId="{456EE2ED-E670-A743-CDD7-8DCA46ED5B0E}" id="{007A0099-00E8-47CD-BED5-00E400D20080}">
    <text xml:space="preserve">Textfeld
</text>
  </threadedComment>
  <threadedComment ref="M133" personId="{456EE2ED-E670-A743-CDD7-8DCA46ED5B0E}" id="{00D4003B-0073-45F4-ADA6-00FF003600A2}">
    <text xml:space="preserve">Textfeld
</text>
  </threadedComment>
  <threadedComment ref="N133" personId="{456EE2ED-E670-A743-CDD7-8DCA46ED5B0E}" id="{008E004D-00BD-4198-A1E2-00C500F5000E}">
    <text xml:space="preserve">Textfeld
</text>
  </threadedComment>
  <threadedComment ref="O133" personId="{456EE2ED-E670-A743-CDD7-8DCA46ED5B0E}" id="{00B600F6-00BD-4682-B0D2-006A00F10036}">
    <text xml:space="preserve">Textfeld
</text>
  </threadedComment>
  <threadedComment ref="P133" personId="{456EE2ED-E670-A743-CDD7-8DCA46ED5B0E}" id="{007A0036-003D-4C02-BE28-00BC006E004E}">
    <text xml:space="preserve">Textfeld
</text>
  </threadedComment>
  <threadedComment ref="Q133" personId="{456EE2ED-E670-A743-CDD7-8DCA46ED5B0E}" id="{00BE00CA-00E4-4B55-98EA-00AC00B80094}">
    <text xml:space="preserve">Textfeld
</text>
  </threadedComment>
  <threadedComment ref="R133" personId="{456EE2ED-E670-A743-CDD7-8DCA46ED5B0E}" id="{005600F9-0002-4B63-9840-002C00D60049}">
    <text xml:space="preserve">Textfeld
</text>
  </threadedComment>
  <threadedComment ref="S133" personId="{456EE2ED-E670-A743-CDD7-8DCA46ED5B0E}" id="{004E00E6-0081-45C1-93B2-0059001700E7}">
    <text xml:space="preserve">Textfeld
</text>
  </threadedComment>
  <threadedComment ref="T133" personId="{456EE2ED-E670-A743-CDD7-8DCA46ED5B0E}" id="{00720080-0094-4276-8FE5-00390047004D}">
    <text xml:space="preserve">Textfeld
</text>
  </threadedComment>
  <threadedComment ref="U133" personId="{456EE2ED-E670-A743-CDD7-8DCA46ED5B0E}" id="{003E009C-00E2-44E4-988E-0029001F0026}">
    <text xml:space="preserve">Textfeld
</text>
  </threadedComment>
  <threadedComment ref="V133" personId="{456EE2ED-E670-A743-CDD7-8DCA46ED5B0E}" id="{007C0038-009D-4CBA-82F1-005B00940027}">
    <text xml:space="preserve">Textfeld
</text>
  </threadedComment>
  <threadedComment ref="W133" personId="{456EE2ED-E670-A743-CDD7-8DCA46ED5B0E}" id="{004600DA-0031-409F-807F-007000E400FC}">
    <text xml:space="preserve">Textfeld
</text>
  </threadedComment>
  <threadedComment ref="X133" personId="{456EE2ED-E670-A743-CDD7-8DCA46ED5B0E}" id="{007E00B2-00D4-4610-A0D0-000B00A60088}">
    <text xml:space="preserve">Textfeld
</text>
  </threadedComment>
  <threadedComment ref="Y133" personId="{456EE2ED-E670-A743-CDD7-8DCA46ED5B0E}" id="{00970067-001E-4370-9266-002700CB00C1}">
    <text xml:space="preserve">Textfeld
</text>
  </threadedComment>
  <threadedComment ref="Z133" personId="{456EE2ED-E670-A743-CDD7-8DCA46ED5B0E}" id="{00D50042-0026-413C-BDF2-00BA00F600A7}">
    <text xml:space="preserve">Textfeld
</text>
  </threadedComment>
  <threadedComment ref="I134" personId="{3BA6D8D0-0F9B-53C8-9990-05222548B652}" id="{0042009D-0029-49C3-95AA-00E900DE00AC}">
    <text xml:space="preserve">CO2-Wert
</text>
  </threadedComment>
  <threadedComment ref="J134" personId="{3BA6D8D0-0F9B-53C8-9990-05222548B652}" id="{00190025-00A0-4CB0-9EDF-00A90069007F}">
    <text xml:space="preserve">CO2-Wert
</text>
  </threadedComment>
  <threadedComment ref="K134" personId="{3BA6D8D0-0F9B-53C8-9990-05222548B652}" id="{002600C0-00BB-4AB7-84E3-008900CD00B9}">
    <text xml:space="preserve">CO2-Wert
</text>
  </threadedComment>
  <threadedComment ref="L134" personId="{3BA6D8D0-0F9B-53C8-9990-05222548B652}" id="{006F000F-00B2-4623-80C8-00C5002800DC}">
    <text xml:space="preserve">CO2-Wert
</text>
  </threadedComment>
  <threadedComment ref="M134" personId="{3BA6D8D0-0F9B-53C8-9990-05222548B652}" id="{00940057-0070-4BD2-A999-00E600D50027}">
    <text xml:space="preserve">CO2-Wert
</text>
  </threadedComment>
  <threadedComment ref="N134" personId="{3BA6D8D0-0F9B-53C8-9990-05222548B652}" id="{000600EB-0033-4A12-876B-001D002D007D}">
    <text xml:space="preserve">CO2-Wert
</text>
  </threadedComment>
  <threadedComment ref="O134" personId="{3BA6D8D0-0F9B-53C8-9990-05222548B652}" id="{004900F7-00A4-405C-91E9-0089009B0099}">
    <text xml:space="preserve">CO2-Wert
</text>
  </threadedComment>
  <threadedComment ref="P134" personId="{3BA6D8D0-0F9B-53C8-9990-05222548B652}" id="{002D006B-0046-4F6D-9A5B-003500EC006F}">
    <text xml:space="preserve">CO2-Wert
</text>
  </threadedComment>
  <threadedComment ref="Q134" personId="{3BA6D8D0-0F9B-53C8-9990-05222548B652}" id="{006D0025-002A-400B-8570-001900530011}">
    <text xml:space="preserve">CO2-Wert
</text>
  </threadedComment>
  <threadedComment ref="R134" personId="{3BA6D8D0-0F9B-53C8-9990-05222548B652}" id="{006500C7-00DF-47C7-AE29-00250014005D}">
    <text xml:space="preserve">CO2-Wert
</text>
  </threadedComment>
  <threadedComment ref="S134" personId="{3BA6D8D0-0F9B-53C8-9990-05222548B652}" id="{00030005-00D8-4663-A6FA-00FA00F50035}">
    <text xml:space="preserve">CO2-Wert
</text>
  </threadedComment>
  <threadedComment ref="T134" personId="{3BA6D8D0-0F9B-53C8-9990-05222548B652}" id="{00C60032-00EA-4041-A0E2-0076004900C2}">
    <text xml:space="preserve">CO2-Wert
</text>
  </threadedComment>
  <threadedComment ref="U134" personId="{3BA6D8D0-0F9B-53C8-9990-05222548B652}" id="{00D70010-0080-4525-932E-00BA00850084}">
    <text xml:space="preserve">CO2-Wert
</text>
  </threadedComment>
  <threadedComment ref="V134" personId="{3BA6D8D0-0F9B-53C8-9990-05222548B652}" id="{003D0073-00F8-4D32-B013-00BF00C500FE}">
    <text xml:space="preserve">CO2-Wert
</text>
  </threadedComment>
  <threadedComment ref="W134" personId="{3BA6D8D0-0F9B-53C8-9990-05222548B652}" id="{00790085-005E-429C-85AB-000A007B0034}">
    <text xml:space="preserve">CO2-Wert
</text>
  </threadedComment>
  <threadedComment ref="X134" personId="{3BA6D8D0-0F9B-53C8-9990-05222548B652}" id="{00C70048-0097-4097-BADD-004D00B400A2}">
    <text xml:space="preserve">CO2-Wert
</text>
  </threadedComment>
  <threadedComment ref="Y134" personId="{3BA6D8D0-0F9B-53C8-9990-05222548B652}" id="{000C00BE-00CA-41E3-9350-00B9009A0098}">
    <text xml:space="preserve">CO2-Wert
</text>
  </threadedComment>
  <threadedComment ref="Z134" personId="{3BA6D8D0-0F9B-53C8-9990-05222548B652}" id="{00ED001E-0095-44AF-9BEB-0068002D00EC}">
    <text xml:space="preserve">CO2-Wert
</text>
  </threadedComment>
  <threadedComment ref="I135" personId="{456EE2ED-E670-A743-CDD7-8DCA46ED5B0E}" id="{004F00A5-004A-484D-8EFA-001900BD009B}">
    <text xml:space="preserve">Textfeld
</text>
  </threadedComment>
  <threadedComment ref="J135" personId="{456EE2ED-E670-A743-CDD7-8DCA46ED5B0E}" id="{00140039-006D-4961-9222-00A60069003E}">
    <text xml:space="preserve">Textfeld
</text>
  </threadedComment>
  <threadedComment ref="K135" personId="{456EE2ED-E670-A743-CDD7-8DCA46ED5B0E}" id="{00A5001B-00C0-48B8-AC68-0030005300C0}">
    <text xml:space="preserve">Textfeld
</text>
  </threadedComment>
  <threadedComment ref="L135" personId="{456EE2ED-E670-A743-CDD7-8DCA46ED5B0E}" id="{005200DA-008A-49CA-96CD-0002007E00DA}">
    <text xml:space="preserve">Textfeld
</text>
  </threadedComment>
  <threadedComment ref="M135" personId="{456EE2ED-E670-A743-CDD7-8DCA46ED5B0E}" id="{005D00B9-00C5-4719-A3F5-0029001C00F0}">
    <text xml:space="preserve">Textfeld
</text>
  </threadedComment>
  <threadedComment ref="N135" personId="{456EE2ED-E670-A743-CDD7-8DCA46ED5B0E}" id="{00EA006D-0013-43F6-A4BF-0010002100E3}">
    <text xml:space="preserve">Textfeld
</text>
  </threadedComment>
  <threadedComment ref="O135" personId="{456EE2ED-E670-A743-CDD7-8DCA46ED5B0E}" id="{004700E8-0083-49A1-A349-007700FD00D0}">
    <text xml:space="preserve">Textfeld
</text>
  </threadedComment>
  <threadedComment ref="P135" personId="{456EE2ED-E670-A743-CDD7-8DCA46ED5B0E}" id="{0075007E-0045-4F53-A59E-00E900890098}">
    <text xml:space="preserve">Textfeld
</text>
  </threadedComment>
  <threadedComment ref="Q135" personId="{456EE2ED-E670-A743-CDD7-8DCA46ED5B0E}" id="{005B0001-002F-4F73-99ED-002200E100A3}">
    <text xml:space="preserve">Textfeld
</text>
  </threadedComment>
  <threadedComment ref="R135" personId="{456EE2ED-E670-A743-CDD7-8DCA46ED5B0E}" id="{00B6002A-0063-4777-AA2E-003300B600D0}">
    <text xml:space="preserve">Textfeld
</text>
  </threadedComment>
  <threadedComment ref="S135" personId="{456EE2ED-E670-A743-CDD7-8DCA46ED5B0E}" id="{00070062-00C5-4DE3-88A3-00AC00AA00AA}">
    <text xml:space="preserve">Textfeld
</text>
  </threadedComment>
  <threadedComment ref="T135" personId="{456EE2ED-E670-A743-CDD7-8DCA46ED5B0E}" id="{00E5002D-0082-4E4D-9D61-009C00870023}">
    <text xml:space="preserve">Textfeld
</text>
  </threadedComment>
  <threadedComment ref="U135" personId="{456EE2ED-E670-A743-CDD7-8DCA46ED5B0E}" id="{005900EC-0063-4E4C-823E-004B009300BC}">
    <text xml:space="preserve">Textfeld
</text>
  </threadedComment>
  <threadedComment ref="V135" personId="{456EE2ED-E670-A743-CDD7-8DCA46ED5B0E}" id="{00F400F5-008D-47C3-B8D5-003C00F90085}">
    <text xml:space="preserve">Textfeld
</text>
  </threadedComment>
  <threadedComment ref="W135" personId="{456EE2ED-E670-A743-CDD7-8DCA46ED5B0E}" id="{00380022-005B-4CA6-8353-007A001200B6}">
    <text xml:space="preserve">Textfeld
</text>
  </threadedComment>
  <threadedComment ref="X135" personId="{456EE2ED-E670-A743-CDD7-8DCA46ED5B0E}" id="{0049008E-005F-4672-9E30-0052009D00B3}">
    <text xml:space="preserve">Textfeld
</text>
  </threadedComment>
  <threadedComment ref="Y135" personId="{456EE2ED-E670-A743-CDD7-8DCA46ED5B0E}" id="{008400E5-00C5-4E85-AA52-006500C80092}">
    <text xml:space="preserve">Textfeld
</text>
  </threadedComment>
  <threadedComment ref="Z135" personId="{456EE2ED-E670-A743-CDD7-8DCA46ED5B0E}" id="{000500BC-00D6-4929-9270-00D700D200FF}">
    <text xml:space="preserve">Textfeld
</text>
  </threadedComment>
  <threadedComment ref="I136" personId="{3BA6D8D0-0F9B-53C8-9990-05222548B652}" id="{0027001F-0069-41DC-BA01-00E700AB00D9}">
    <text xml:space="preserve">CO2-Wert
</text>
  </threadedComment>
  <threadedComment ref="J136" personId="{3BA6D8D0-0F9B-53C8-9990-05222548B652}" id="{00B0000F-0095-4A5A-93CE-004A00020046}">
    <text xml:space="preserve">CO2-Wert
</text>
  </threadedComment>
  <threadedComment ref="K136" personId="{3BA6D8D0-0F9B-53C8-9990-05222548B652}" id="{00940014-0005-459D-BAAD-0097001E002A}">
    <text xml:space="preserve">CO2-Wert
</text>
  </threadedComment>
  <threadedComment ref="L136" personId="{3BA6D8D0-0F9B-53C8-9990-05222548B652}" id="{00D000DA-00F1-4388-8413-0095005F0024}">
    <text xml:space="preserve">CO2-Wert
</text>
  </threadedComment>
  <threadedComment ref="M136" personId="{3BA6D8D0-0F9B-53C8-9990-05222548B652}" id="{002200FE-008F-4D15-9432-00FE00FE00DC}">
    <text xml:space="preserve">CO2-Wert
</text>
  </threadedComment>
  <threadedComment ref="N136" personId="{3BA6D8D0-0F9B-53C8-9990-05222548B652}" id="{007A00D7-00D4-4151-B7DA-00EF00FF0056}">
    <text xml:space="preserve">CO2-Wert
</text>
  </threadedComment>
  <threadedComment ref="O136" personId="{3BA6D8D0-0F9B-53C8-9990-05222548B652}" id="{00CF003D-0099-4B5D-BD78-000B00030071}">
    <text xml:space="preserve">CO2-Wert
</text>
  </threadedComment>
  <threadedComment ref="P136" personId="{3BA6D8D0-0F9B-53C8-9990-05222548B652}" id="{0025006F-002A-4395-9271-008700DB0052}">
    <text xml:space="preserve">CO2-Wert
</text>
  </threadedComment>
  <threadedComment ref="Q136" personId="{3BA6D8D0-0F9B-53C8-9990-05222548B652}" id="{00A90039-0047-40CC-AB9D-007200750033}">
    <text xml:space="preserve">CO2-Wert
</text>
  </threadedComment>
  <threadedComment ref="R136" personId="{3BA6D8D0-0F9B-53C8-9990-05222548B652}" id="{001C004A-0057-43AC-AE67-000400B7000C}">
    <text xml:space="preserve">CO2-Wert
</text>
  </threadedComment>
  <threadedComment ref="S136" personId="{3BA6D8D0-0F9B-53C8-9990-05222548B652}" id="{00810060-00BD-4DD2-9D7B-00E600FE0094}">
    <text xml:space="preserve">CO2-Wert
</text>
  </threadedComment>
  <threadedComment ref="T136" personId="{3BA6D8D0-0F9B-53C8-9990-05222548B652}" id="{00630092-0055-4728-9F28-00B5004A0055}">
    <text xml:space="preserve">CO2-Wert
</text>
  </threadedComment>
  <threadedComment ref="U136" personId="{3BA6D8D0-0F9B-53C8-9990-05222548B652}" id="{005F0047-0018-4444-90A6-00B000FD0059}">
    <text xml:space="preserve">CO2-Wert
</text>
  </threadedComment>
  <threadedComment ref="V136" personId="{3BA6D8D0-0F9B-53C8-9990-05222548B652}" id="{00EC000C-00CD-40CF-BD34-00F500D600C1}">
    <text xml:space="preserve">CO2-Wert
</text>
  </threadedComment>
  <threadedComment ref="W136" personId="{3BA6D8D0-0F9B-53C8-9990-05222548B652}" id="{0012009E-00E0-4962-89F8-00AC007A0006}">
    <text xml:space="preserve">CO2-Wert
</text>
  </threadedComment>
  <threadedComment ref="X136" personId="{3BA6D8D0-0F9B-53C8-9990-05222548B652}" id="{000A005B-0078-45AA-8290-003B002D0034}">
    <text xml:space="preserve">CO2-Wert
</text>
  </threadedComment>
  <threadedComment ref="Y136" personId="{3BA6D8D0-0F9B-53C8-9990-05222548B652}" id="{004F0062-0005-40B3-96D3-006600CA0092}">
    <text xml:space="preserve">CO2-Wert
</text>
  </threadedComment>
  <threadedComment ref="Z136" personId="{3BA6D8D0-0F9B-53C8-9990-05222548B652}" id="{00C200CF-00D4-4F53-8B5B-00CB0035001D}">
    <text xml:space="preserve">CO2-Wert
</text>
  </threadedComment>
  <threadedComment ref="I137" personId="{456EE2ED-E670-A743-CDD7-8DCA46ED5B0E}" id="{00D8004B-00FE-4BA1-8AAF-00EC00960032}">
    <text xml:space="preserve">Textfeld
</text>
  </threadedComment>
  <threadedComment ref="J137" personId="{456EE2ED-E670-A743-CDD7-8DCA46ED5B0E}" id="{004200D7-00F8-4208-B71A-003800E100B0}">
    <text xml:space="preserve">Textfeld
</text>
  </threadedComment>
  <threadedComment ref="K137" personId="{456EE2ED-E670-A743-CDD7-8DCA46ED5B0E}" id="{001B0009-001E-4896-B077-005D0025003A}">
    <text xml:space="preserve">Textfeld
</text>
  </threadedComment>
  <threadedComment ref="L137" personId="{456EE2ED-E670-A743-CDD7-8DCA46ED5B0E}" id="{000700BD-0015-4426-9F8B-00EE002C0056}">
    <text xml:space="preserve">Textfeld
</text>
  </threadedComment>
  <threadedComment ref="M137" personId="{456EE2ED-E670-A743-CDD7-8DCA46ED5B0E}" id="{00F400C0-0027-4433-9E83-00AC00C8007F}">
    <text xml:space="preserve">Textfeld
</text>
  </threadedComment>
  <threadedComment ref="N137" personId="{456EE2ED-E670-A743-CDD7-8DCA46ED5B0E}" id="{008100C1-0071-494E-B7BC-0065001300C1}">
    <text xml:space="preserve">Textfeld
</text>
  </threadedComment>
  <threadedComment ref="O137" personId="{456EE2ED-E670-A743-CDD7-8DCA46ED5B0E}" id="{00D30016-0050-45C9-A201-002500160082}">
    <text xml:space="preserve">Textfeld
</text>
  </threadedComment>
  <threadedComment ref="P137" personId="{456EE2ED-E670-A743-CDD7-8DCA46ED5B0E}" id="{00D1002C-00AA-4638-A852-007200810030}">
    <text xml:space="preserve">Textfeld
</text>
  </threadedComment>
  <threadedComment ref="Q137" personId="{456EE2ED-E670-A743-CDD7-8DCA46ED5B0E}" id="{0002007B-005B-4458-AAF1-008F00130033}">
    <text xml:space="preserve">Textfeld
</text>
  </threadedComment>
  <threadedComment ref="R137" personId="{456EE2ED-E670-A743-CDD7-8DCA46ED5B0E}" id="{0058000C-003A-4CA7-9853-0099005600E5}">
    <text xml:space="preserve">Textfeld
</text>
  </threadedComment>
  <threadedComment ref="S137" personId="{456EE2ED-E670-A743-CDD7-8DCA46ED5B0E}" id="{00AE002A-00B3-49E6-AE54-009B002600AA}">
    <text xml:space="preserve">Textfeld
</text>
  </threadedComment>
  <threadedComment ref="T137" personId="{456EE2ED-E670-A743-CDD7-8DCA46ED5B0E}" id="{00070017-00C0-4579-AC47-005A00650093}">
    <text xml:space="preserve">Textfeld
</text>
  </threadedComment>
  <threadedComment ref="U137" personId="{456EE2ED-E670-A743-CDD7-8DCA46ED5B0E}" id="{00750002-005F-4DC7-92A8-0036004D00F9}">
    <text xml:space="preserve">Textfeld
</text>
  </threadedComment>
  <threadedComment ref="V137" personId="{456EE2ED-E670-A743-CDD7-8DCA46ED5B0E}" id="{002B006A-004E-44C0-8320-004700A9009C}">
    <text xml:space="preserve">Textfeld
</text>
  </threadedComment>
  <threadedComment ref="W137" personId="{456EE2ED-E670-A743-CDD7-8DCA46ED5B0E}" id="{005F0083-00FC-4478-89CC-002A00E50018}">
    <text xml:space="preserve">Textfeld
</text>
  </threadedComment>
  <threadedComment ref="X137" personId="{456EE2ED-E670-A743-CDD7-8DCA46ED5B0E}" id="{00DA00DA-00E4-47EE-BA9D-00E8003F007B}">
    <text xml:space="preserve">Textfeld
</text>
  </threadedComment>
  <threadedComment ref="Y137" personId="{456EE2ED-E670-A743-CDD7-8DCA46ED5B0E}" id="{00130064-0056-4D46-A846-003F0007008D}">
    <text xml:space="preserve">Textfeld
</text>
  </threadedComment>
  <threadedComment ref="Z137" personId="{456EE2ED-E670-A743-CDD7-8DCA46ED5B0E}" id="{008C00FB-00AE-4BD3-B1DC-00DB002400CD}">
    <text xml:space="preserve">Textfeld
</text>
  </threadedComment>
  <threadedComment ref="I138" personId="{3BA6D8D0-0F9B-53C8-9990-05222548B652}" id="{008D00DB-000E-4F61-917D-001400D10097}">
    <text xml:space="preserve">CO2-Wert
</text>
  </threadedComment>
  <threadedComment ref="J138" personId="{3BA6D8D0-0F9B-53C8-9990-05222548B652}" id="{00B20067-0087-4CBD-8EA1-00CC00C800CA}">
    <text xml:space="preserve">CO2-Wert
</text>
  </threadedComment>
  <threadedComment ref="K138" personId="{3BA6D8D0-0F9B-53C8-9990-05222548B652}" id="{008E00A2-0015-4290-A173-006E003E00B9}">
    <text xml:space="preserve">CO2-Wert
</text>
  </threadedComment>
  <threadedComment ref="L138" personId="{3BA6D8D0-0F9B-53C8-9990-05222548B652}" id="{0041009C-0027-4B87-8AEE-008D006400E7}">
    <text xml:space="preserve">CO2-Wert
</text>
  </threadedComment>
  <threadedComment ref="M138" personId="{3BA6D8D0-0F9B-53C8-9990-05222548B652}" id="{002F00A1-007A-420E-93A6-00F2006F00B9}">
    <text xml:space="preserve">CO2-Wert
</text>
  </threadedComment>
  <threadedComment ref="N138" personId="{3BA6D8D0-0F9B-53C8-9990-05222548B652}" id="{004700E1-00C7-413F-AAD0-008E00F8006C}">
    <text xml:space="preserve">CO2-Wert
</text>
  </threadedComment>
  <threadedComment ref="O138" personId="{3BA6D8D0-0F9B-53C8-9990-05222548B652}" id="{009A0099-0023-4F1B-AD17-00A000140070}">
    <text xml:space="preserve">CO2-Wert
</text>
  </threadedComment>
  <threadedComment ref="P138" personId="{3BA6D8D0-0F9B-53C8-9990-05222548B652}" id="{00CB004E-008E-4EB9-AF87-007A00A000AF}">
    <text xml:space="preserve">CO2-Wert
</text>
  </threadedComment>
  <threadedComment ref="Q138" personId="{3BA6D8D0-0F9B-53C8-9990-05222548B652}" id="{005F00E7-0034-4B2A-8DFB-006A00A30020}">
    <text xml:space="preserve">CO2-Wert
</text>
  </threadedComment>
  <threadedComment ref="R138" personId="{3BA6D8D0-0F9B-53C8-9990-05222548B652}" id="{00D40088-009F-4E13-8BD4-00D50096007E}">
    <text xml:space="preserve">CO2-Wert
</text>
  </threadedComment>
  <threadedComment ref="S138" personId="{3BA6D8D0-0F9B-53C8-9990-05222548B652}" id="{00410082-0007-47E8-B357-008500870093}">
    <text xml:space="preserve">CO2-Wert
</text>
  </threadedComment>
  <threadedComment ref="T138" personId="{3BA6D8D0-0F9B-53C8-9990-05222548B652}" id="{00B60099-0008-48AB-8C58-00AE00D9002F}">
    <text xml:space="preserve">CO2-Wert
</text>
  </threadedComment>
  <threadedComment ref="U138" personId="{3BA6D8D0-0F9B-53C8-9990-05222548B652}" id="{002F00AC-0031-4BE1-B450-00F800C600FF}">
    <text xml:space="preserve">CO2-Wert
</text>
  </threadedComment>
  <threadedComment ref="V138" personId="{3BA6D8D0-0F9B-53C8-9990-05222548B652}" id="{00B2000F-0028-4F08-A90F-00B90039006A}">
    <text xml:space="preserve">CO2-Wert
</text>
  </threadedComment>
  <threadedComment ref="W138" personId="{3BA6D8D0-0F9B-53C8-9990-05222548B652}" id="{00AC00CA-0087-401B-A1C8-001B008100C1}">
    <text xml:space="preserve">CO2-Wert
</text>
  </threadedComment>
  <threadedComment ref="X138" personId="{3BA6D8D0-0F9B-53C8-9990-05222548B652}" id="{00DE0027-00F7-48A0-A725-006D00AE0091}">
    <text xml:space="preserve">CO2-Wert
</text>
  </threadedComment>
  <threadedComment ref="Y138" personId="{3BA6D8D0-0F9B-53C8-9990-05222548B652}" id="{00D200BF-00AA-436D-990B-008100CB0046}">
    <text xml:space="preserve">CO2-Wert
</text>
  </threadedComment>
  <threadedComment ref="Z138" personId="{3BA6D8D0-0F9B-53C8-9990-05222548B652}" id="{006E003C-0066-43AF-ADD5-003900BE002C}">
    <text xml:space="preserve">CO2-Wert
</text>
  </threadedComment>
  <threadedComment ref="I139" personId="{456EE2ED-E670-A743-CDD7-8DCA46ED5B0E}" id="{00EC00BC-005A-4B23-A936-008D00A30094}">
    <text xml:space="preserve">Textfeld
</text>
  </threadedComment>
  <threadedComment ref="J139" personId="{456EE2ED-E670-A743-CDD7-8DCA46ED5B0E}" id="{0034006B-009A-41D4-A146-00B700450056}">
    <text xml:space="preserve">Textfeld
</text>
  </threadedComment>
  <threadedComment ref="K139" personId="{456EE2ED-E670-A743-CDD7-8DCA46ED5B0E}" id="{00090003-0081-40FC-A34D-003800250020}">
    <text xml:space="preserve">Textfeld
</text>
  </threadedComment>
  <threadedComment ref="L139" personId="{456EE2ED-E670-A743-CDD7-8DCA46ED5B0E}" id="{00350068-0062-4C3C-AC65-00F600F7002E}">
    <text xml:space="preserve">Textfeld
</text>
  </threadedComment>
  <threadedComment ref="M139" personId="{456EE2ED-E670-A743-CDD7-8DCA46ED5B0E}" id="{008000E3-008F-4195-B8F2-00DC00F400F9}">
    <text xml:space="preserve">Textfeld
</text>
  </threadedComment>
  <threadedComment ref="N139" personId="{456EE2ED-E670-A743-CDD7-8DCA46ED5B0E}" id="{000300DB-002E-4B2A-A98A-00660031002E}">
    <text xml:space="preserve">Textfeld
</text>
  </threadedComment>
  <threadedComment ref="O139" personId="{456EE2ED-E670-A743-CDD7-8DCA46ED5B0E}" id="{009700BA-00F9-45B8-B782-0045004B0086}">
    <text xml:space="preserve">Textfeld
</text>
  </threadedComment>
  <threadedComment ref="P139" personId="{456EE2ED-E670-A743-CDD7-8DCA46ED5B0E}" id="{006F00D9-0011-4B23-886E-0055003600BF}">
    <text xml:space="preserve">Textfeld
</text>
  </threadedComment>
  <threadedComment ref="Q139" personId="{456EE2ED-E670-A743-CDD7-8DCA46ED5B0E}" id="{002D0076-007F-459C-93F1-006200DD005F}">
    <text xml:space="preserve">Textfeld
</text>
  </threadedComment>
  <threadedComment ref="R139" personId="{456EE2ED-E670-A743-CDD7-8DCA46ED5B0E}" id="{00A00037-002E-44CC-BB1F-0041002100DF}">
    <text xml:space="preserve">Textfeld
</text>
  </threadedComment>
  <threadedComment ref="S139" personId="{456EE2ED-E670-A743-CDD7-8DCA46ED5B0E}" id="{006100B2-00A0-4C88-81C7-008800B5008B}">
    <text xml:space="preserve">Textfeld
</text>
  </threadedComment>
  <threadedComment ref="T139" personId="{456EE2ED-E670-A743-CDD7-8DCA46ED5B0E}" id="{004900B4-006D-43EA-9778-009B00F5007A}">
    <text xml:space="preserve">Textfeld
</text>
  </threadedComment>
  <threadedComment ref="U139" personId="{456EE2ED-E670-A743-CDD7-8DCA46ED5B0E}" id="{00390018-00D3-42EE-8C09-00DB00A8008B}">
    <text xml:space="preserve">Textfeld
</text>
  </threadedComment>
  <threadedComment ref="V139" personId="{456EE2ED-E670-A743-CDD7-8DCA46ED5B0E}" id="{002600E7-00AB-4518-AA5F-001B0077001B}">
    <text xml:space="preserve">Textfeld
</text>
  </threadedComment>
  <threadedComment ref="W139" personId="{456EE2ED-E670-A743-CDD7-8DCA46ED5B0E}" id="{00CA00E7-008D-4BD9-828D-00320006004B}">
    <text xml:space="preserve">Textfeld
</text>
  </threadedComment>
  <threadedComment ref="X139" personId="{456EE2ED-E670-A743-CDD7-8DCA46ED5B0E}" id="{00F700F8-0045-4B95-BED2-000000DE0011}">
    <text xml:space="preserve">Textfeld
</text>
  </threadedComment>
  <threadedComment ref="Y139" personId="{456EE2ED-E670-A743-CDD7-8DCA46ED5B0E}" id="{00D30033-0089-4800-A268-007D00E4004D}">
    <text xml:space="preserve">Textfeld
</text>
  </threadedComment>
  <threadedComment ref="Z139" personId="{456EE2ED-E670-A743-CDD7-8DCA46ED5B0E}" id="{00010027-006B-43E4-8F48-00EA00AB00BC}">
    <text xml:space="preserve">Textfeld
</text>
  </threadedComment>
  <threadedComment ref="I140" personId="{3BA6D8D0-0F9B-53C8-9990-05222548B652}" id="{0025007C-0005-4597-A712-008C008900F1}">
    <text xml:space="preserve">CO2-Wert
</text>
  </threadedComment>
  <threadedComment ref="J140" personId="{3BA6D8D0-0F9B-53C8-9990-05222548B652}" id="{00230045-00B7-41C3-93C1-00AC008D0024}">
    <text xml:space="preserve">CO2-Wert
</text>
  </threadedComment>
  <threadedComment ref="K140" personId="{3BA6D8D0-0F9B-53C8-9990-05222548B652}" id="{002300AA-007F-43A6-B880-006F00590097}">
    <text xml:space="preserve">CO2-Wert
</text>
  </threadedComment>
  <threadedComment ref="L140" personId="{3BA6D8D0-0F9B-53C8-9990-05222548B652}" id="{001B00A1-00C7-41E0-84FD-00B6008F002E}">
    <text xml:space="preserve">CO2-Wert
</text>
  </threadedComment>
  <threadedComment ref="M140" personId="{3BA6D8D0-0F9B-53C8-9990-05222548B652}" id="{007900E5-0029-4D70-B6D9-00ED0043008D}">
    <text xml:space="preserve">CO2-Wert
</text>
  </threadedComment>
  <threadedComment ref="N140" personId="{3BA6D8D0-0F9B-53C8-9990-05222548B652}" id="{00F1009A-00C6-4F68-ACF1-003E00520056}">
    <text xml:space="preserve">CO2-Wert
</text>
  </threadedComment>
  <threadedComment ref="O140" personId="{3BA6D8D0-0F9B-53C8-9990-05222548B652}" id="{00CE0079-000E-47BC-A425-002E001F0066}">
    <text xml:space="preserve">CO2-Wert
</text>
  </threadedComment>
  <threadedComment ref="P140" personId="{3BA6D8D0-0F9B-53C8-9990-05222548B652}" id="{00D700C2-00A8-40DD-8508-009400D80091}">
    <text xml:space="preserve">CO2-Wert
</text>
  </threadedComment>
  <threadedComment ref="Q140" personId="{3BA6D8D0-0F9B-53C8-9990-05222548B652}" id="{006C003C-002D-46EC-9014-00C9007F0012}">
    <text xml:space="preserve">CO2-Wert
</text>
  </threadedComment>
  <threadedComment ref="R140" personId="{3BA6D8D0-0F9B-53C8-9990-05222548B652}" id="{0092004A-0019-4C5D-AF46-003100A600E6}">
    <text xml:space="preserve">CO2-Wert
</text>
  </threadedComment>
  <threadedComment ref="S140" personId="{3BA6D8D0-0F9B-53C8-9990-05222548B652}" id="{00D900D5-002F-4D8A-9BFC-009F002B00D7}">
    <text xml:space="preserve">CO2-Wert
</text>
  </threadedComment>
  <threadedComment ref="T140" personId="{3BA6D8D0-0F9B-53C8-9990-05222548B652}" id="{001E0064-006D-480C-80B8-009F007400CB}">
    <text xml:space="preserve">CO2-Wert
</text>
  </threadedComment>
  <threadedComment ref="U140" personId="{3BA6D8D0-0F9B-53C8-9990-05222548B652}" id="{00D00042-0053-4BCA-9167-00FB0015004E}">
    <text xml:space="preserve">CO2-Wert
</text>
  </threadedComment>
  <threadedComment ref="V140" personId="{3BA6D8D0-0F9B-53C8-9990-05222548B652}" id="{00120090-005F-44EC-BD37-009D00AD00AF}">
    <text xml:space="preserve">CO2-Wert
</text>
  </threadedComment>
  <threadedComment ref="W140" personId="{3BA6D8D0-0F9B-53C8-9990-05222548B652}" id="{00670074-0026-41AA-8251-0009008E00D3}">
    <text xml:space="preserve">CO2-Wert
</text>
  </threadedComment>
  <threadedComment ref="X140" personId="{3BA6D8D0-0F9B-53C8-9990-05222548B652}" id="{0051006C-004E-4EBC-8F71-007700130011}">
    <text xml:space="preserve">CO2-Wert
</text>
  </threadedComment>
  <threadedComment ref="Y140" personId="{3BA6D8D0-0F9B-53C8-9990-05222548B652}" id="{00C900C2-003F-4F18-90D8-004000610095}">
    <text xml:space="preserve">CO2-Wert
</text>
  </threadedComment>
  <threadedComment ref="Z140" personId="{3BA6D8D0-0F9B-53C8-9990-05222548B652}" id="{005200B0-0091-4CD8-BE3A-001400D100EB}">
    <text xml:space="preserve">CO2-Wert
</text>
  </threadedComment>
  <threadedComment ref="I141" personId="{456EE2ED-E670-A743-CDD7-8DCA46ED5B0E}" id="{0098002F-00B6-4F38-916F-002300DF004B}">
    <text xml:space="preserve">Textfeld
</text>
  </threadedComment>
  <threadedComment ref="J141" personId="{456EE2ED-E670-A743-CDD7-8DCA46ED5B0E}" id="{003B00DB-009D-4D86-B214-007200B30048}">
    <text xml:space="preserve">Textfeld
</text>
  </threadedComment>
  <threadedComment ref="K141" personId="{456EE2ED-E670-A743-CDD7-8DCA46ED5B0E}" id="{00FF0066-0097-4EC8-A8BE-00200051008D}">
    <text xml:space="preserve">Textfeld
</text>
  </threadedComment>
  <threadedComment ref="L141" personId="{456EE2ED-E670-A743-CDD7-8DCA46ED5B0E}" id="{007600FE-00B7-46B6-8649-008A00EC003E}">
    <text xml:space="preserve">Textfeld
</text>
  </threadedComment>
  <threadedComment ref="M141" personId="{456EE2ED-E670-A743-CDD7-8DCA46ED5B0E}" id="{005300AD-000A-4196-9E80-005D000E00CD}">
    <text xml:space="preserve">Textfeld
</text>
  </threadedComment>
  <threadedComment ref="N141" personId="{456EE2ED-E670-A743-CDD7-8DCA46ED5B0E}" id="{00E80064-0015-4374-8F55-001300E20037}">
    <text xml:space="preserve">Textfeld
</text>
  </threadedComment>
  <threadedComment ref="O141" personId="{456EE2ED-E670-A743-CDD7-8DCA46ED5B0E}" id="{00A00083-0099-4A3B-A275-0006002A0039}">
    <text xml:space="preserve">Textfeld
</text>
  </threadedComment>
  <threadedComment ref="P141" personId="{456EE2ED-E670-A743-CDD7-8DCA46ED5B0E}" id="{000E008A-00F2-4F88-B5A4-004200F70060}">
    <text xml:space="preserve">Textfeld
</text>
  </threadedComment>
  <threadedComment ref="Q141" personId="{456EE2ED-E670-A743-CDD7-8DCA46ED5B0E}" id="{00F40077-0077-42E4-A13D-0021004800AA}">
    <text xml:space="preserve">Textfeld
</text>
  </threadedComment>
  <threadedComment ref="R141" personId="{456EE2ED-E670-A743-CDD7-8DCA46ED5B0E}" id="{00D300BE-00D0-48D2-AA72-00B500260020}">
    <text xml:space="preserve">Textfeld
</text>
  </threadedComment>
  <threadedComment ref="S141" personId="{456EE2ED-E670-A743-CDD7-8DCA46ED5B0E}" id="{004F0064-003E-45B5-A1F6-000D004C002B}">
    <text xml:space="preserve">Textfeld
</text>
  </threadedComment>
  <threadedComment ref="T141" personId="{456EE2ED-E670-A743-CDD7-8DCA46ED5B0E}" id="{00730017-00DC-490B-B008-00E800FA00BF}">
    <text xml:space="preserve">Textfeld
</text>
  </threadedComment>
  <threadedComment ref="U141" personId="{456EE2ED-E670-A743-CDD7-8DCA46ED5B0E}" id="{001E0001-0091-470E-947A-006B00BF0010}">
    <text xml:space="preserve">Textfeld
</text>
  </threadedComment>
  <threadedComment ref="V141" personId="{456EE2ED-E670-A743-CDD7-8DCA46ED5B0E}" id="{000A00A3-00CD-4B1C-9801-00F300E70074}">
    <text xml:space="preserve">Textfeld
</text>
  </threadedComment>
  <threadedComment ref="W141" personId="{456EE2ED-E670-A743-CDD7-8DCA46ED5B0E}" id="{00DC00A0-0024-4A67-817C-00E000480043}">
    <text xml:space="preserve">Textfeld
</text>
  </threadedComment>
  <threadedComment ref="X141" personId="{456EE2ED-E670-A743-CDD7-8DCA46ED5B0E}" id="{006000F4-0011-49F7-9AC0-00CD00F50054}">
    <text xml:space="preserve">Textfeld
</text>
  </threadedComment>
  <threadedComment ref="Y141" personId="{456EE2ED-E670-A743-CDD7-8DCA46ED5B0E}" id="{006A0011-00C7-4FC9-93A7-000F006F00B8}">
    <text xml:space="preserve">Textfeld
</text>
  </threadedComment>
  <threadedComment ref="Z141" personId="{456EE2ED-E670-A743-CDD7-8DCA46ED5B0E}" id="{008A0041-000D-452D-95A5-002700E30010}">
    <text xml:space="preserve">Textfeld
</text>
  </threadedComment>
  <threadedComment ref="I142" personId="{3BA6D8D0-0F9B-53C8-9990-05222548B652}" id="{00E20026-004F-4D0F-B1B8-0069007400BC}">
    <text xml:space="preserve">CO2-Wert
</text>
  </threadedComment>
  <threadedComment ref="J142" personId="{3BA6D8D0-0F9B-53C8-9990-05222548B652}" id="{007F00E5-009B-47EA-B36A-000900820060}">
    <text xml:space="preserve">CO2-Wert
</text>
  </threadedComment>
  <threadedComment ref="K142" personId="{3BA6D8D0-0F9B-53C8-9990-05222548B652}" id="{00C400FB-0064-4FA3-B8F8-00E1005600A8}">
    <text xml:space="preserve">CO2-Wert
</text>
  </threadedComment>
  <threadedComment ref="L142" personId="{3BA6D8D0-0F9B-53C8-9990-05222548B652}" id="{00990067-0043-4947-900A-00FC00B600D1}">
    <text xml:space="preserve">CO2-Wert
</text>
  </threadedComment>
  <threadedComment ref="M142" personId="{3BA6D8D0-0F9B-53C8-9990-05222548B652}" id="{004200DA-00AE-45BA-85EE-000A00150005}">
    <text xml:space="preserve">CO2-Wert
</text>
  </threadedComment>
  <threadedComment ref="N142" personId="{3BA6D8D0-0F9B-53C8-9990-05222548B652}" id="{004C0076-0091-4924-8B9C-009B0003002D}">
    <text xml:space="preserve">CO2-Wert
</text>
  </threadedComment>
  <threadedComment ref="O142" personId="{3BA6D8D0-0F9B-53C8-9990-05222548B652}" id="{0001004E-00C2-4AE6-BF36-00620012007D}">
    <text xml:space="preserve">CO2-Wert
</text>
  </threadedComment>
  <threadedComment ref="P142" personId="{3BA6D8D0-0F9B-53C8-9990-05222548B652}" id="{00A0008D-0099-4271-B4B2-00DB00380094}">
    <text xml:space="preserve">CO2-Wert
</text>
  </threadedComment>
  <threadedComment ref="Q142" personId="{3BA6D8D0-0F9B-53C8-9990-05222548B652}" id="{0071000B-0027-4E7F-BF1A-0085006900EC}">
    <text xml:space="preserve">CO2-Wert
</text>
  </threadedComment>
  <threadedComment ref="R142" personId="{3BA6D8D0-0F9B-53C8-9990-05222548B652}" id="{00230092-0068-4E61-9F52-0022006F0033}">
    <text xml:space="preserve">CO2-Wert
</text>
  </threadedComment>
  <threadedComment ref="S142" personId="{3BA6D8D0-0F9B-53C8-9990-05222548B652}" id="{003D0047-0047-4F4C-BE8C-007200350070}">
    <text xml:space="preserve">CO2-Wert
</text>
  </threadedComment>
  <threadedComment ref="T142" personId="{3BA6D8D0-0F9B-53C8-9990-05222548B652}" id="{001C00DF-0000-4EB7-BE7F-001900CA001B}">
    <text xml:space="preserve">CO2-Wert
</text>
  </threadedComment>
  <threadedComment ref="U142" personId="{3BA6D8D0-0F9B-53C8-9990-05222548B652}" id="{00710060-00D3-445F-8DC9-008500E4002F}">
    <text xml:space="preserve">CO2-Wert
</text>
  </threadedComment>
  <threadedComment ref="V142" personId="{3BA6D8D0-0F9B-53C8-9990-05222548B652}" id="{003600D2-0066-4DF0-8C8C-0081004D008F}">
    <text xml:space="preserve">CO2-Wert
</text>
  </threadedComment>
  <threadedComment ref="W142" personId="{3BA6D8D0-0F9B-53C8-9990-05222548B652}" id="{000E0081-0061-45E0-8D84-00D400A700C7}">
    <text xml:space="preserve">CO2-Wert
</text>
  </threadedComment>
  <threadedComment ref="X142" personId="{3BA6D8D0-0F9B-53C8-9990-05222548B652}" id="{006A00E2-000E-4641-AE57-00E300FF00B9}">
    <text xml:space="preserve">CO2-Wert
</text>
  </threadedComment>
  <threadedComment ref="Y142" personId="{3BA6D8D0-0F9B-53C8-9990-05222548B652}" id="{004F00BD-0039-40A9-93F3-00A6002C00C2}">
    <text xml:space="preserve">CO2-Wert
</text>
  </threadedComment>
  <threadedComment ref="Z142" personId="{3BA6D8D0-0F9B-53C8-9990-05222548B652}" id="{005300FE-009D-41A7-B81E-003300B8000A}">
    <text xml:space="preserve">CO2-Wert
</text>
  </threadedComment>
  <threadedComment ref="I143" personId="{456EE2ED-E670-A743-CDD7-8DCA46ED5B0E}" id="{00860096-0080-477D-9789-00B9009E006A}">
    <text xml:space="preserve">Textfeld
</text>
  </threadedComment>
  <threadedComment ref="J143" personId="{456EE2ED-E670-A743-CDD7-8DCA46ED5B0E}" id="{009E004E-007A-4F92-9C82-002700F600A6}">
    <text xml:space="preserve">Textfeld
</text>
  </threadedComment>
  <threadedComment ref="K143" personId="{456EE2ED-E670-A743-CDD7-8DCA46ED5B0E}" id="{00BC00AD-007B-429E-B1F4-007000070025}">
    <text xml:space="preserve">Textfeld
</text>
  </threadedComment>
  <threadedComment ref="L143" personId="{456EE2ED-E670-A743-CDD7-8DCA46ED5B0E}" id="{00400082-00AE-4395-9CE3-00F90098000C}">
    <text xml:space="preserve">Textfeld
</text>
  </threadedComment>
  <threadedComment ref="M143" personId="{456EE2ED-E670-A743-CDD7-8DCA46ED5B0E}" id="{00FC0093-0020-44D8-9124-00B90091002E}">
    <text xml:space="preserve">Textfeld
</text>
  </threadedComment>
  <threadedComment ref="N143" personId="{456EE2ED-E670-A743-CDD7-8DCA46ED5B0E}" id="{00640093-009E-485F-A93E-002900410005}">
    <text xml:space="preserve">Textfeld
</text>
  </threadedComment>
  <threadedComment ref="O143" personId="{456EE2ED-E670-A743-CDD7-8DCA46ED5B0E}" id="{00720066-00AB-4845-B9AD-00FE00B80072}">
    <text xml:space="preserve">Textfeld
</text>
  </threadedComment>
  <threadedComment ref="P143" personId="{456EE2ED-E670-A743-CDD7-8DCA46ED5B0E}" id="{00190053-009C-418F-8DCF-00630029000F}">
    <text xml:space="preserve">Textfeld
</text>
  </threadedComment>
  <threadedComment ref="Q143" personId="{456EE2ED-E670-A743-CDD7-8DCA46ED5B0E}" id="{001600AA-00F9-4BB6-A244-003800FB007A}">
    <text xml:space="preserve">Textfeld
</text>
  </threadedComment>
  <threadedComment ref="R143" personId="{456EE2ED-E670-A743-CDD7-8DCA46ED5B0E}" id="{009C003D-0047-4DF7-BC5B-00CD009D004E}">
    <text xml:space="preserve">Textfeld
</text>
  </threadedComment>
  <threadedComment ref="S143" personId="{456EE2ED-E670-A743-CDD7-8DCA46ED5B0E}" id="{009F00BE-002A-4FEA-A7AB-00F5002900AB}">
    <text xml:space="preserve">Textfeld
</text>
  </threadedComment>
  <threadedComment ref="T143" personId="{456EE2ED-E670-A743-CDD7-8DCA46ED5B0E}" id="{00DA0015-000F-4FF6-9984-002700F900FC}">
    <text xml:space="preserve">Textfeld
</text>
  </threadedComment>
  <threadedComment ref="U143" personId="{456EE2ED-E670-A743-CDD7-8DCA46ED5B0E}" id="{006000B2-004C-4AFA-BCA6-00B6005F0009}">
    <text xml:space="preserve">Textfeld
</text>
  </threadedComment>
  <threadedComment ref="V143" personId="{456EE2ED-E670-A743-CDD7-8DCA46ED5B0E}" id="{0035001F-0084-4971-9504-005400770052}">
    <text xml:space="preserve">Textfeld
</text>
  </threadedComment>
  <threadedComment ref="W143" personId="{456EE2ED-E670-A743-CDD7-8DCA46ED5B0E}" id="{00320039-0066-4512-8EE8-009300E90074}">
    <text xml:space="preserve">Textfeld
</text>
  </threadedComment>
  <threadedComment ref="X143" personId="{456EE2ED-E670-A743-CDD7-8DCA46ED5B0E}" id="{00EE00B7-00BC-400B-BF93-0021007200B4}">
    <text xml:space="preserve">Textfeld
</text>
  </threadedComment>
  <threadedComment ref="Y143" personId="{456EE2ED-E670-A743-CDD7-8DCA46ED5B0E}" id="{00B100AB-0083-4652-A4BB-009000B600E8}">
    <text xml:space="preserve">Textfeld
</text>
  </threadedComment>
  <threadedComment ref="Z143" personId="{456EE2ED-E670-A743-CDD7-8DCA46ED5B0E}" id="{0081003E-0082-4529-AE43-0041005D0029}">
    <text xml:space="preserve">Textfeld
</text>
  </threadedComment>
  <threadedComment ref="I150" personId="{3BA6D8D0-0F9B-53C8-9990-05222548B652}" id="{00D500B8-0050-4056-9E6A-003600230020}">
    <text xml:space="preserve">CO2-Wert
</text>
  </threadedComment>
  <threadedComment ref="J150" personId="{3BA6D8D0-0F9B-53C8-9990-05222548B652}" id="{00E500D3-0028-4CDF-B3E7-003200B800E3}">
    <text xml:space="preserve">CO2-Wert
</text>
  </threadedComment>
  <threadedComment ref="K150" personId="{3BA6D8D0-0F9B-53C8-9990-05222548B652}" id="{00B5004E-00CE-4BBA-A787-00C100790035}">
    <text xml:space="preserve">CO2-Wert
</text>
  </threadedComment>
  <threadedComment ref="L150" personId="{3BA6D8D0-0F9B-53C8-9990-05222548B652}" id="{00A6001A-0033-4EF2-BDDC-004F00F70005}">
    <text xml:space="preserve">CO2-Wert
</text>
  </threadedComment>
  <threadedComment ref="M150" personId="{3BA6D8D0-0F9B-53C8-9990-05222548B652}" id="{00C800E4-00FB-484C-B2B9-000100DE006C}">
    <text xml:space="preserve">CO2-Wert
</text>
  </threadedComment>
  <threadedComment ref="N150" personId="{3BA6D8D0-0F9B-53C8-9990-05222548B652}" id="{0049005D-00FF-4A22-9881-002500F10078}">
    <text xml:space="preserve">CO2-Wert
</text>
  </threadedComment>
  <threadedComment ref="O150" personId="{3BA6D8D0-0F9B-53C8-9990-05222548B652}" id="{00AC0009-0077-4A7D-AEA7-00EF00A50012}">
    <text xml:space="preserve">CO2-Wert
</text>
  </threadedComment>
  <threadedComment ref="P150" personId="{3BA6D8D0-0F9B-53C8-9990-05222548B652}" id="{00AC0048-005C-4044-A180-00B200C5002A}">
    <text xml:space="preserve">CO2-Wert
</text>
  </threadedComment>
  <threadedComment ref="Q150" personId="{3BA6D8D0-0F9B-53C8-9990-05222548B652}" id="{00C300FA-006D-43B4-B1C6-00D500F5002F}">
    <text xml:space="preserve">CO2-Wert
</text>
  </threadedComment>
  <threadedComment ref="R150" personId="{3BA6D8D0-0F9B-53C8-9990-05222548B652}" id="{00190088-00D7-4FDE-BA14-00240098007E}">
    <text xml:space="preserve">CO2-Wert
</text>
  </threadedComment>
  <threadedComment ref="S150" personId="{3BA6D8D0-0F9B-53C8-9990-05222548B652}" id="{00340035-0000-4D84-95DC-006100E0006E}">
    <text xml:space="preserve">CO2-Wert
</text>
  </threadedComment>
  <threadedComment ref="T150" personId="{3BA6D8D0-0F9B-53C8-9990-05222548B652}" id="{00920034-000E-4329-8F55-004500100094}">
    <text xml:space="preserve">CO2-Wert
</text>
  </threadedComment>
  <threadedComment ref="U150" personId="{3BA6D8D0-0F9B-53C8-9990-05222548B652}" id="{00AB0007-00A9-4DED-AA9B-00BB0069007A}">
    <text xml:space="preserve">CO2-Wert
</text>
  </threadedComment>
  <threadedComment ref="V150" personId="{3BA6D8D0-0F9B-53C8-9990-05222548B652}" id="{0004007C-008B-4109-B940-006A0025005F}">
    <text xml:space="preserve">CO2-Wert
</text>
  </threadedComment>
  <threadedComment ref="W150" personId="{3BA6D8D0-0F9B-53C8-9990-05222548B652}" id="{0052006C-00E3-4147-BB3A-00BE000F000E}">
    <text xml:space="preserve">CO2-Wert
</text>
  </threadedComment>
  <threadedComment ref="X150" personId="{3BA6D8D0-0F9B-53C8-9990-05222548B652}" id="{00AF00B3-0046-4F5B-A7ED-000200F40020}">
    <text xml:space="preserve">CO2-Wert
</text>
  </threadedComment>
  <threadedComment ref="Y150" personId="{3BA6D8D0-0F9B-53C8-9990-05222548B652}" id="{0060002A-008C-43A4-9D25-00EA00C70059}">
    <text xml:space="preserve">CO2-Wert
</text>
  </threadedComment>
  <threadedComment ref="Z150" personId="{3BA6D8D0-0F9B-53C8-9990-05222548B652}" id="{000C00C2-00D5-4DED-8C69-000E00E10073}">
    <text xml:space="preserve">CO2-Wert
</text>
  </threadedComment>
  <threadedComment ref="I151" personId="{456EE2ED-E670-A743-CDD7-8DCA46ED5B0E}" id="{001E0093-00AE-4BA6-A7F9-004E00ED000B}">
    <text xml:space="preserve">Textfeld
</text>
  </threadedComment>
  <threadedComment ref="J151" personId="{456EE2ED-E670-A743-CDD7-8DCA46ED5B0E}" id="{0034005B-006A-4B29-8334-007900CA0029}">
    <text xml:space="preserve">Textfeld
</text>
  </threadedComment>
  <threadedComment ref="K151" personId="{456EE2ED-E670-A743-CDD7-8DCA46ED5B0E}" id="{00170044-0066-457B-8DD5-006100720077}">
    <text xml:space="preserve">Textfeld
</text>
  </threadedComment>
  <threadedComment ref="L151" personId="{456EE2ED-E670-A743-CDD7-8DCA46ED5B0E}" id="{005B00AC-002D-4E90-B963-001400AD00DF}">
    <text xml:space="preserve">Textfeld
</text>
  </threadedComment>
  <threadedComment ref="M151" personId="{456EE2ED-E670-A743-CDD7-8DCA46ED5B0E}" id="{00EE005F-00B9-4499-95CE-00C800D30032}">
    <text xml:space="preserve">Textfeld
</text>
  </threadedComment>
  <threadedComment ref="N151" personId="{456EE2ED-E670-A743-CDD7-8DCA46ED5B0E}" id="{00FC0035-00B3-454B-9B1D-0077003200E4}">
    <text xml:space="preserve">Textfeld
</text>
  </threadedComment>
  <threadedComment ref="O151" personId="{456EE2ED-E670-A743-CDD7-8DCA46ED5B0E}" id="{000C00C1-0047-4D98-8EBC-00FC00B3005B}">
    <text xml:space="preserve">Textfeld
</text>
  </threadedComment>
  <threadedComment ref="P151" personId="{456EE2ED-E670-A743-CDD7-8DCA46ED5B0E}" id="{005F0005-0009-476D-9C70-001200BE0055}">
    <text xml:space="preserve">Textfeld
</text>
  </threadedComment>
  <threadedComment ref="Q151" personId="{456EE2ED-E670-A743-CDD7-8DCA46ED5B0E}" id="{00F200A8-008A-42E8-AA98-00FB00050098}">
    <text xml:space="preserve">Textfeld
</text>
  </threadedComment>
  <threadedComment ref="R151" personId="{456EE2ED-E670-A743-CDD7-8DCA46ED5B0E}" id="{0076005B-002E-42BD-AD79-00D7004D00F4}">
    <text xml:space="preserve">Textfeld
</text>
  </threadedComment>
  <threadedComment ref="S151" personId="{456EE2ED-E670-A743-CDD7-8DCA46ED5B0E}" id="{00E40041-0046-4EF5-95AD-006F00EF0084}">
    <text xml:space="preserve">Textfeld
</text>
  </threadedComment>
  <threadedComment ref="T151" personId="{456EE2ED-E670-A743-CDD7-8DCA46ED5B0E}" id="{00D900F0-00C5-4B54-826A-001200EB0073}">
    <text xml:space="preserve">Textfeld
</text>
  </threadedComment>
  <threadedComment ref="U151" personId="{456EE2ED-E670-A743-CDD7-8DCA46ED5B0E}" id="{000F0095-00F0-4356-94AA-00FD000500A3}">
    <text xml:space="preserve">Textfeld
</text>
  </threadedComment>
  <threadedComment ref="V151" personId="{456EE2ED-E670-A743-CDD7-8DCA46ED5B0E}" id="{009200F7-00AE-401D-A8C9-00CE00900084}">
    <text xml:space="preserve">Textfeld
</text>
  </threadedComment>
  <threadedComment ref="W151" personId="{456EE2ED-E670-A743-CDD7-8DCA46ED5B0E}" id="{006B00F0-00E3-49F4-AC4E-0012004000A8}">
    <text xml:space="preserve">Textfeld
</text>
  </threadedComment>
  <threadedComment ref="X151" personId="{456EE2ED-E670-A743-CDD7-8DCA46ED5B0E}" id="{0017008A-00FD-4918-A86F-00DE008300ED}">
    <text xml:space="preserve">Textfeld
</text>
  </threadedComment>
  <threadedComment ref="Y151" personId="{456EE2ED-E670-A743-CDD7-8DCA46ED5B0E}" id="{00B100C7-0093-41A9-9C3B-007B00DD0089}">
    <text xml:space="preserve">Textfeld
</text>
  </threadedComment>
  <threadedComment ref="Z151" personId="{456EE2ED-E670-A743-CDD7-8DCA46ED5B0E}" id="{003400B3-0069-4B49-A99D-00A0008E00E8}">
    <text xml:space="preserve">Textfeld
</text>
  </threadedComment>
  <threadedComment ref="I152" personId="{3BA6D8D0-0F9B-53C8-9990-05222548B652}" id="{002900ED-009F-4927-BB14-0083006C0043}">
    <text xml:space="preserve">CO2-Wert
</text>
  </threadedComment>
  <threadedComment ref="J152" personId="{3BA6D8D0-0F9B-53C8-9990-05222548B652}" id="{009E009B-008D-4EFB-B7E9-001A00D500B3}">
    <text xml:space="preserve">CO2-Wert
</text>
  </threadedComment>
  <threadedComment ref="K152" personId="{3BA6D8D0-0F9B-53C8-9990-05222548B652}" id="{008F00DC-00BE-4BFB-B310-00D8006600C3}">
    <text xml:space="preserve">CO2-Wert
</text>
  </threadedComment>
  <threadedComment ref="L152" personId="{3BA6D8D0-0F9B-53C8-9990-05222548B652}" id="{00FE00F6-003A-4311-A5D1-006B00D10065}">
    <text xml:space="preserve">CO2-Wert
</text>
  </threadedComment>
  <threadedComment ref="M152" personId="{3BA6D8D0-0F9B-53C8-9990-05222548B652}" id="{00AD0026-0054-46F9-8F8E-00B8002A00ED}">
    <text xml:space="preserve">CO2-Wert
</text>
  </threadedComment>
  <threadedComment ref="N152" personId="{3BA6D8D0-0F9B-53C8-9990-05222548B652}" id="{00E40059-0071-463A-8965-00F000B000A9}">
    <text xml:space="preserve">CO2-Wert
</text>
  </threadedComment>
  <threadedComment ref="O152" personId="{3BA6D8D0-0F9B-53C8-9990-05222548B652}" id="{00C40056-009C-4A08-B84C-003100CE0067}">
    <text xml:space="preserve">CO2-Wert
</text>
  </threadedComment>
  <threadedComment ref="P152" personId="{3BA6D8D0-0F9B-53C8-9990-05222548B652}" id="{002600AA-0048-4134-8C93-00B00028004C}">
    <text xml:space="preserve">CO2-Wert
</text>
  </threadedComment>
  <threadedComment ref="Q152" personId="{3BA6D8D0-0F9B-53C8-9990-05222548B652}" id="{000D005A-00D1-4E5C-81BB-00F50081004A}">
    <text xml:space="preserve">CO2-Wert
</text>
  </threadedComment>
  <threadedComment ref="R152" personId="{3BA6D8D0-0F9B-53C8-9990-05222548B652}" id="{00B30059-00C7-4366-99AB-009B00E300BD}">
    <text xml:space="preserve">CO2-Wert
</text>
  </threadedComment>
  <threadedComment ref="S152" personId="{3BA6D8D0-0F9B-53C8-9990-05222548B652}" id="{0035001B-00AC-4469-8212-006400C8002C}">
    <text xml:space="preserve">CO2-Wert
</text>
  </threadedComment>
  <threadedComment ref="T152" personId="{3BA6D8D0-0F9B-53C8-9990-05222548B652}" id="{00EA00D1-0072-4A94-8A89-006900AC0020}">
    <text xml:space="preserve">CO2-Wert
</text>
  </threadedComment>
  <threadedComment ref="U152" personId="{3BA6D8D0-0F9B-53C8-9990-05222548B652}" id="{00BD00E0-008D-47B5-B7D8-00DC001B00EB}">
    <text xml:space="preserve">CO2-Wert
</text>
  </threadedComment>
  <threadedComment ref="V152" personId="{3BA6D8D0-0F9B-53C8-9990-05222548B652}" id="{00680081-008A-4948-B9C4-001C004A002F}">
    <text xml:space="preserve">CO2-Wert
</text>
  </threadedComment>
  <threadedComment ref="W152" personId="{3BA6D8D0-0F9B-53C8-9990-05222548B652}" id="{004600B1-009A-49AF-B217-0051003000C7}">
    <text xml:space="preserve">CO2-Wert
</text>
  </threadedComment>
  <threadedComment ref="X152" personId="{3BA6D8D0-0F9B-53C8-9990-05222548B652}" id="{00E20021-0016-4D76-8016-007400BF00B3}">
    <text xml:space="preserve">CO2-Wert
</text>
  </threadedComment>
  <threadedComment ref="Y152" personId="{3BA6D8D0-0F9B-53C8-9990-05222548B652}" id="{00A100BA-00FD-4123-8E41-0056000B00A9}">
    <text xml:space="preserve">CO2-Wert
</text>
  </threadedComment>
  <threadedComment ref="Z152" personId="{3BA6D8D0-0F9B-53C8-9990-05222548B652}" id="{00F40047-0090-44A2-BCAA-00890043006F}">
    <text xml:space="preserve">CO2-Wert
</text>
  </threadedComment>
  <threadedComment ref="I153" personId="{456EE2ED-E670-A743-CDD7-8DCA46ED5B0E}" id="{001E006E-00FE-4034-AB6C-00860015005B}">
    <text xml:space="preserve">Textfeld
</text>
  </threadedComment>
  <threadedComment ref="J153" personId="{456EE2ED-E670-A743-CDD7-8DCA46ED5B0E}" id="{0052006A-0085-457A-9915-004E00F200A3}">
    <text xml:space="preserve">Textfeld
</text>
  </threadedComment>
  <threadedComment ref="K153" personId="{456EE2ED-E670-A743-CDD7-8DCA46ED5B0E}" id="{009D0048-007E-434C-AA48-00AB003C00FC}">
    <text xml:space="preserve">Textfeld
</text>
  </threadedComment>
  <threadedComment ref="L153" personId="{456EE2ED-E670-A743-CDD7-8DCA46ED5B0E}" id="{00B90095-00F2-42AC-A7DC-00B1002200EA}">
    <text xml:space="preserve">Textfeld
</text>
  </threadedComment>
  <threadedComment ref="M153" personId="{456EE2ED-E670-A743-CDD7-8DCA46ED5B0E}" id="{00D4008E-00AE-46DF-AFC9-001E00FD00BA}">
    <text xml:space="preserve">Textfeld
</text>
  </threadedComment>
  <threadedComment ref="N153" personId="{456EE2ED-E670-A743-CDD7-8DCA46ED5B0E}" id="{009900C5-0067-4C85-BE25-002600190051}">
    <text xml:space="preserve">Textfeld
</text>
  </threadedComment>
  <threadedComment ref="O153" personId="{456EE2ED-E670-A743-CDD7-8DCA46ED5B0E}" id="{00BE0040-0089-4BEC-8F0F-00AB00CB000A}">
    <text xml:space="preserve">Textfeld
</text>
  </threadedComment>
  <threadedComment ref="P153" personId="{456EE2ED-E670-A743-CDD7-8DCA46ED5B0E}" id="{00D600C0-0024-4691-89F2-009B00A90014}">
    <text xml:space="preserve">Textfeld
</text>
  </threadedComment>
  <threadedComment ref="Q153" personId="{456EE2ED-E670-A743-CDD7-8DCA46ED5B0E}" id="{002C0041-006C-4D47-AC7E-0045004000BE}">
    <text xml:space="preserve">Textfeld
</text>
  </threadedComment>
  <threadedComment ref="R153" personId="{456EE2ED-E670-A743-CDD7-8DCA46ED5B0E}" id="{00E1006A-003C-49E5-9B52-00CA008300D2}">
    <text xml:space="preserve">Textfeld
</text>
  </threadedComment>
  <threadedComment ref="S153" personId="{456EE2ED-E670-A743-CDD7-8DCA46ED5B0E}" id="{004E000B-008A-49BF-A76B-00390046009D}">
    <text xml:space="preserve">Textfeld
</text>
  </threadedComment>
  <threadedComment ref="T153" personId="{456EE2ED-E670-A743-CDD7-8DCA46ED5B0E}" id="{000E0014-00CC-4EB5-80BA-000000870017}">
    <text xml:space="preserve">Textfeld
</text>
  </threadedComment>
  <threadedComment ref="U153" personId="{456EE2ED-E670-A743-CDD7-8DCA46ED5B0E}" id="{00170045-00F0-48E8-98C1-009A00510060}">
    <text xml:space="preserve">Textfeld
</text>
  </threadedComment>
  <threadedComment ref="V153" personId="{456EE2ED-E670-A743-CDD7-8DCA46ED5B0E}" id="{00690065-0014-441B-975A-00280031000D}">
    <text xml:space="preserve">Textfeld
</text>
  </threadedComment>
  <threadedComment ref="W153" personId="{456EE2ED-E670-A743-CDD7-8DCA46ED5B0E}" id="{0016007D-00A2-48AD-89BD-0084001D0065}">
    <text xml:space="preserve">Textfeld
</text>
  </threadedComment>
  <threadedComment ref="X153" personId="{456EE2ED-E670-A743-CDD7-8DCA46ED5B0E}" id="{00F000C8-0077-44ED-BE30-003F00460084}">
    <text xml:space="preserve">Textfeld
</text>
  </threadedComment>
  <threadedComment ref="Y153" personId="{456EE2ED-E670-A743-CDD7-8DCA46ED5B0E}" id="{003D004F-0095-4FB4-B37F-005000350025}">
    <text xml:space="preserve">Textfeld
</text>
  </threadedComment>
  <threadedComment ref="Z153" personId="{456EE2ED-E670-A743-CDD7-8DCA46ED5B0E}" id="{00200027-0007-4363-945C-00D6008100FC}">
    <text xml:space="preserve">Textfeld
</text>
  </threadedComment>
  <threadedComment ref="I154" personId="{3BA6D8D0-0F9B-53C8-9990-05222548B652}" id="{000A0016-0033-448F-B4C2-005C005D004A}">
    <text xml:space="preserve">CO2-Wert
</text>
  </threadedComment>
  <threadedComment ref="J154" personId="{3BA6D8D0-0F9B-53C8-9990-05222548B652}" id="{001900E6-00E4-4E08-84EC-00DD0062003C}">
    <text xml:space="preserve">CO2-Wert
</text>
  </threadedComment>
  <threadedComment ref="K154" personId="{3BA6D8D0-0F9B-53C8-9990-05222548B652}" id="{0057008E-008D-4BA0-8265-00AA002B0065}">
    <text xml:space="preserve">CO2-Wert
</text>
  </threadedComment>
  <threadedComment ref="L154" personId="{3BA6D8D0-0F9B-53C8-9990-05222548B652}" id="{00C600BC-0065-4BA8-A91B-009B00D1007B}">
    <text xml:space="preserve">CO2-Wert
</text>
  </threadedComment>
  <threadedComment ref="M154" personId="{3BA6D8D0-0F9B-53C8-9990-05222548B652}" id="{001000A2-004B-4542-88BF-00BA005400CC}">
    <text xml:space="preserve">CO2-Wert
</text>
  </threadedComment>
  <threadedComment ref="N154" personId="{3BA6D8D0-0F9B-53C8-9990-05222548B652}" id="{000600D7-0031-4CC5-A924-00DD00410091}">
    <text xml:space="preserve">CO2-Wert
</text>
  </threadedComment>
  <threadedComment ref="O154" personId="{3BA6D8D0-0F9B-53C8-9990-05222548B652}" id="{00A90086-0010-4517-8001-004D007F005D}">
    <text xml:space="preserve">CO2-Wert
</text>
  </threadedComment>
  <threadedComment ref="P154" personId="{3BA6D8D0-0F9B-53C8-9990-05222548B652}" id="{00380089-00AB-4D8B-8337-00AD00DB005B}">
    <text xml:space="preserve">CO2-Wert
</text>
  </threadedComment>
  <threadedComment ref="Q154" personId="{3BA6D8D0-0F9B-53C8-9990-05222548B652}" id="{002100CA-00D7-4220-88DB-00F900490041}">
    <text xml:space="preserve">CO2-Wert
</text>
  </threadedComment>
  <threadedComment ref="R154" personId="{3BA6D8D0-0F9B-53C8-9990-05222548B652}" id="{00D200E0-00DC-4AF9-8115-00BB005F000A}">
    <text xml:space="preserve">CO2-Wert
</text>
  </threadedComment>
  <threadedComment ref="S154" personId="{3BA6D8D0-0F9B-53C8-9990-05222548B652}" id="{00960054-0084-45AF-875D-00B800E600AD}">
    <text xml:space="preserve">CO2-Wert
</text>
  </threadedComment>
  <threadedComment ref="T154" personId="{3BA6D8D0-0F9B-53C8-9990-05222548B652}" id="{006F002C-0083-4718-A0F1-000C006C000D}">
    <text xml:space="preserve">CO2-Wert
</text>
  </threadedComment>
  <threadedComment ref="U154" personId="{3BA6D8D0-0F9B-53C8-9990-05222548B652}" id="{008900EE-00E1-402B-A0CE-003D00470001}">
    <text xml:space="preserve">CO2-Wert
</text>
  </threadedComment>
  <threadedComment ref="V154" personId="{3BA6D8D0-0F9B-53C8-9990-05222548B652}" id="{002C00A6-00D3-44DE-B34C-00A10012005E}">
    <text xml:space="preserve">CO2-Wert
</text>
  </threadedComment>
  <threadedComment ref="W154" personId="{3BA6D8D0-0F9B-53C8-9990-05222548B652}" id="{007A00E1-0095-477C-B169-00F1001D00B6}">
    <text xml:space="preserve">CO2-Wert
</text>
  </threadedComment>
  <threadedComment ref="X154" personId="{3BA6D8D0-0F9B-53C8-9990-05222548B652}" id="{00AD00D9-0030-4C82-AC6C-00DA00D6008E}">
    <text xml:space="preserve">CO2-Wert
</text>
  </threadedComment>
  <threadedComment ref="Y154" personId="{3BA6D8D0-0F9B-53C8-9990-05222548B652}" id="{00270032-00CC-4121-8C9B-006D007A0075}">
    <text xml:space="preserve">CO2-Wert
</text>
  </threadedComment>
  <threadedComment ref="Z154" personId="{3BA6D8D0-0F9B-53C8-9990-05222548B652}" id="{002600A4-00EC-456D-BEC2-006400820006}">
    <text xml:space="preserve">CO2-Wert
</text>
  </threadedComment>
  <threadedComment ref="I155" personId="{456EE2ED-E670-A743-CDD7-8DCA46ED5B0E}" id="{00A30086-002C-4714-A94B-003C00E6002F}">
    <text xml:space="preserve">Textfeld
</text>
  </threadedComment>
  <threadedComment ref="J155" personId="{456EE2ED-E670-A743-CDD7-8DCA46ED5B0E}" id="{008000E2-008D-4B5D-A9A2-0035006A00C1}">
    <text xml:space="preserve">Textfeld
</text>
  </threadedComment>
  <threadedComment ref="K155" personId="{456EE2ED-E670-A743-CDD7-8DCA46ED5B0E}" id="{00C2005E-00A6-47FA-A4C5-000000E50078}">
    <text xml:space="preserve">Textfeld
</text>
  </threadedComment>
  <threadedComment ref="L155" personId="{456EE2ED-E670-A743-CDD7-8DCA46ED5B0E}" id="{008E00A6-0015-4B58-8676-009E00A0009B}">
    <text xml:space="preserve">Textfeld
</text>
  </threadedComment>
  <threadedComment ref="M155" personId="{456EE2ED-E670-A743-CDD7-8DCA46ED5B0E}" id="{00D200CE-00F4-4AFD-8B31-009F00EF0040}">
    <text xml:space="preserve">Textfeld
</text>
  </threadedComment>
  <threadedComment ref="N155" personId="{456EE2ED-E670-A743-CDD7-8DCA46ED5B0E}" id="{00850067-001F-48D3-A525-00F500A9001B}">
    <text xml:space="preserve">Textfeld
</text>
  </threadedComment>
  <threadedComment ref="O155" personId="{456EE2ED-E670-A743-CDD7-8DCA46ED5B0E}" id="{000C00BF-0045-435D-BFAB-00E800CE004A}">
    <text xml:space="preserve">Textfeld
</text>
  </threadedComment>
  <threadedComment ref="P155" personId="{456EE2ED-E670-A743-CDD7-8DCA46ED5B0E}" id="{00E500C6-00CA-4CDB-8241-00B900B20035}">
    <text xml:space="preserve">Textfeld
</text>
  </threadedComment>
  <threadedComment ref="Q155" personId="{456EE2ED-E670-A743-CDD7-8DCA46ED5B0E}" id="{00320077-00B8-4DD9-B65D-0071004A00EF}">
    <text xml:space="preserve">Textfeld
</text>
  </threadedComment>
  <threadedComment ref="R155" personId="{456EE2ED-E670-A743-CDD7-8DCA46ED5B0E}" id="{00A60019-000C-4DCF-BEE1-00F900CD0031}">
    <text xml:space="preserve">Textfeld
</text>
  </threadedComment>
  <threadedComment ref="S155" personId="{456EE2ED-E670-A743-CDD7-8DCA46ED5B0E}" id="{001800D3-0074-453A-A357-0074009700AF}">
    <text xml:space="preserve">Textfeld
</text>
  </threadedComment>
  <threadedComment ref="T155" personId="{456EE2ED-E670-A743-CDD7-8DCA46ED5B0E}" id="{00300011-0029-4360-91D6-003B007D0058}">
    <text xml:space="preserve">Textfeld
</text>
  </threadedComment>
  <threadedComment ref="U155" personId="{456EE2ED-E670-A743-CDD7-8DCA46ED5B0E}" id="{00620000-00A3-47C1-9DFB-0039002100C3}">
    <text xml:space="preserve">Textfeld
</text>
  </threadedComment>
  <threadedComment ref="V155" personId="{456EE2ED-E670-A743-CDD7-8DCA46ED5B0E}" id="{00EE0017-009D-417B-B37D-007B003A00A0}">
    <text xml:space="preserve">Textfeld
</text>
  </threadedComment>
  <threadedComment ref="W155" personId="{456EE2ED-E670-A743-CDD7-8DCA46ED5B0E}" id="{00AF006B-0016-4007-9932-00F300EC005C}">
    <text xml:space="preserve">Textfeld
</text>
  </threadedComment>
  <threadedComment ref="X155" personId="{456EE2ED-E670-A743-CDD7-8DCA46ED5B0E}" id="{00CA00B8-00DE-4C71-8F0D-001D001D0088}">
    <text xml:space="preserve">Textfeld
</text>
  </threadedComment>
  <threadedComment ref="Y155" personId="{456EE2ED-E670-A743-CDD7-8DCA46ED5B0E}" id="{002200AE-0065-4775-8612-00B200B90073}">
    <text xml:space="preserve">Textfeld
</text>
  </threadedComment>
  <threadedComment ref="Z155" personId="{456EE2ED-E670-A743-CDD7-8DCA46ED5B0E}" id="{008B0006-00AB-4E7B-A4B0-007E004C00A7}">
    <text xml:space="preserve">Textfeld
</text>
  </threadedComment>
  <threadedComment ref="I156" personId="{3BA6D8D0-0F9B-53C8-9990-05222548B652}" id="{00AE0043-00E3-47E1-856D-00EA00D200DE}">
    <text xml:space="preserve">CO2-Wert
</text>
  </threadedComment>
  <threadedComment ref="J156" personId="{3BA6D8D0-0F9B-53C8-9990-05222548B652}" id="{00880023-001B-4587-AB3D-003E00F700AC}">
    <text xml:space="preserve">CO2-Wert
</text>
  </threadedComment>
  <threadedComment ref="K156" personId="{3BA6D8D0-0F9B-53C8-9990-05222548B652}" id="{003F0061-0009-4FA2-BCD6-004B007700D8}">
    <text xml:space="preserve">CO2-Wert
</text>
  </threadedComment>
  <threadedComment ref="L156" personId="{3BA6D8D0-0F9B-53C8-9990-05222548B652}" id="{006700B3-00BC-47D4-8CB8-00980031008D}">
    <text xml:space="preserve">CO2-Wert
</text>
  </threadedComment>
  <threadedComment ref="M156" personId="{3BA6D8D0-0F9B-53C8-9990-05222548B652}" id="{006D00B5-00F2-446A-A4DA-0016001400AB}">
    <text xml:space="preserve">CO2-Wert
</text>
  </threadedComment>
  <threadedComment ref="N156" personId="{3BA6D8D0-0F9B-53C8-9990-05222548B652}" id="{004E0071-0075-4FC0-B93B-00FA00670010}">
    <text xml:space="preserve">CO2-Wert
</text>
  </threadedComment>
  <threadedComment ref="O156" personId="{3BA6D8D0-0F9B-53C8-9990-05222548B652}" id="{001A002D-002F-4C44-8843-0029008C0000}">
    <text xml:space="preserve">CO2-Wert
</text>
  </threadedComment>
  <threadedComment ref="P156" personId="{3BA6D8D0-0F9B-53C8-9990-05222548B652}" id="{002D007B-0059-4834-AFC6-003A00E100D6}">
    <text xml:space="preserve">CO2-Wert
</text>
  </threadedComment>
  <threadedComment ref="Q156" personId="{3BA6D8D0-0F9B-53C8-9990-05222548B652}" id="{004A007F-0002-4907-955F-002900850091}">
    <text xml:space="preserve">CO2-Wert
</text>
  </threadedComment>
  <threadedComment ref="R156" personId="{3BA6D8D0-0F9B-53C8-9990-05222548B652}" id="{00370005-00B7-46F5-9D53-00B00070002C}">
    <text xml:space="preserve">CO2-Wert
</text>
  </threadedComment>
  <threadedComment ref="S156" personId="{3BA6D8D0-0F9B-53C8-9990-05222548B652}" id="{006F00D8-0089-4350-95FB-00EA008600D4}">
    <text xml:space="preserve">CO2-Wert
</text>
  </threadedComment>
  <threadedComment ref="T156" personId="{3BA6D8D0-0F9B-53C8-9990-05222548B652}" id="{00CE00E7-00ED-4CF6-B98F-006A00470012}">
    <text xml:space="preserve">CO2-Wert
</text>
  </threadedComment>
  <threadedComment ref="U156" personId="{3BA6D8D0-0F9B-53C8-9990-05222548B652}" id="{00DA00E2-000B-4DBC-B7DD-009D003400F8}">
    <text xml:space="preserve">CO2-Wert
</text>
  </threadedComment>
  <threadedComment ref="V156" personId="{3BA6D8D0-0F9B-53C8-9990-05222548B652}" id="{00320082-0096-4A79-9C93-0078007C00DD}">
    <text xml:space="preserve">CO2-Wert
</text>
  </threadedComment>
  <threadedComment ref="W156" personId="{3BA6D8D0-0F9B-53C8-9990-05222548B652}" id="{009B001F-0053-4A09-B6A6-00DB001F0042}">
    <text xml:space="preserve">CO2-Wert
</text>
  </threadedComment>
  <threadedComment ref="X156" personId="{3BA6D8D0-0F9B-53C8-9990-05222548B652}" id="{00F200D3-008C-41B8-B17C-005D00530004}">
    <text xml:space="preserve">CO2-Wert
</text>
  </threadedComment>
  <threadedComment ref="Y156" personId="{3BA6D8D0-0F9B-53C8-9990-05222548B652}" id="{002D0007-0085-4BAB-B9C9-002300F800C0}">
    <text xml:space="preserve">CO2-Wert
</text>
  </threadedComment>
  <threadedComment ref="Z156" personId="{3BA6D8D0-0F9B-53C8-9990-05222548B652}" id="{004F006E-0088-4A9A-AFFD-001500A50092}">
    <text xml:space="preserve">CO2-Wert
</text>
  </threadedComment>
  <threadedComment ref="I157" personId="{456EE2ED-E670-A743-CDD7-8DCA46ED5B0E}" id="{006C0072-00F5-476F-BAF3-002D00A8005C}">
    <text xml:space="preserve">Textfeld
</text>
  </threadedComment>
  <threadedComment ref="J157" personId="{456EE2ED-E670-A743-CDD7-8DCA46ED5B0E}" id="{0060004C-001F-4899-A691-00D0003000CC}">
    <text xml:space="preserve">Textfeld
</text>
  </threadedComment>
  <threadedComment ref="K157" personId="{456EE2ED-E670-A743-CDD7-8DCA46ED5B0E}" id="{00E8009B-0098-421B-9365-003D00F30053}">
    <text xml:space="preserve">Textfeld
</text>
  </threadedComment>
  <threadedComment ref="L157" personId="{456EE2ED-E670-A743-CDD7-8DCA46ED5B0E}" id="{00CA00D2-0004-422C-9BD4-005A00CE0072}">
    <text xml:space="preserve">Textfeld
</text>
  </threadedComment>
  <threadedComment ref="M157" personId="{456EE2ED-E670-A743-CDD7-8DCA46ED5B0E}" id="{00CA000C-0033-4B02-B93B-000A00D6000C}">
    <text xml:space="preserve">Textfeld
</text>
  </threadedComment>
  <threadedComment ref="N157" personId="{456EE2ED-E670-A743-CDD7-8DCA46ED5B0E}" id="{00F900B0-00F6-4661-8F7B-001D0029009D}">
    <text xml:space="preserve">Textfeld
</text>
  </threadedComment>
  <threadedComment ref="O157" personId="{456EE2ED-E670-A743-CDD7-8DCA46ED5B0E}" id="{005E00EA-00E3-44DC-95E4-0045008D0040}">
    <text xml:space="preserve">Textfeld
</text>
  </threadedComment>
  <threadedComment ref="P157" personId="{456EE2ED-E670-A743-CDD7-8DCA46ED5B0E}" id="{004A0023-007E-446D-97ED-0026001E00A0}">
    <text xml:space="preserve">Textfeld
</text>
  </threadedComment>
  <threadedComment ref="Q157" personId="{456EE2ED-E670-A743-CDD7-8DCA46ED5B0E}" id="{00B100D1-00D5-41C9-8B81-0088001300EE}">
    <text xml:space="preserve">Textfeld
</text>
  </threadedComment>
  <threadedComment ref="R157" personId="{456EE2ED-E670-A743-CDD7-8DCA46ED5B0E}" id="{0093007A-006B-47AE-9FB1-008B00D200AF}">
    <text xml:space="preserve">Textfeld
</text>
  </threadedComment>
  <threadedComment ref="S157" personId="{456EE2ED-E670-A743-CDD7-8DCA46ED5B0E}" id="{007900C8-00C6-429D-BE9C-00D60058009E}">
    <text xml:space="preserve">Textfeld
</text>
  </threadedComment>
  <threadedComment ref="T157" personId="{456EE2ED-E670-A743-CDD7-8DCA46ED5B0E}" id="{001700A9-005D-4349-9D7D-00AB00F400DC}">
    <text xml:space="preserve">Textfeld
</text>
  </threadedComment>
  <threadedComment ref="U157" personId="{456EE2ED-E670-A743-CDD7-8DCA46ED5B0E}" id="{00AF0016-008E-4AAD-808C-00ED007C009D}">
    <text xml:space="preserve">Textfeld
</text>
  </threadedComment>
  <threadedComment ref="V157" personId="{456EE2ED-E670-A743-CDD7-8DCA46ED5B0E}" id="{006A000B-000B-4329-9F48-005600370033}">
    <text xml:space="preserve">Textfeld
</text>
  </threadedComment>
  <threadedComment ref="W157" personId="{456EE2ED-E670-A743-CDD7-8DCA46ED5B0E}" id="{009300A7-0018-477E-9C40-009700680032}">
    <text xml:space="preserve">Textfeld
</text>
  </threadedComment>
  <threadedComment ref="X157" personId="{456EE2ED-E670-A743-CDD7-8DCA46ED5B0E}" id="{002A001C-004A-40FD-A334-00F7003700DC}">
    <text xml:space="preserve">Textfeld
</text>
  </threadedComment>
  <threadedComment ref="Y157" personId="{456EE2ED-E670-A743-CDD7-8DCA46ED5B0E}" id="{006500F0-0045-4BC5-809C-00AE004000CE}">
    <text xml:space="preserve">Textfeld
</text>
  </threadedComment>
  <threadedComment ref="Z157" personId="{456EE2ED-E670-A743-CDD7-8DCA46ED5B0E}" id="{00D70009-00D8-46B6-9B0B-00C9000500AD}">
    <text xml:space="preserve">Textfeld
</text>
  </threadedComment>
  <threadedComment ref="I158" personId="{3BA6D8D0-0F9B-53C8-9990-05222548B652}" id="{00B70032-0084-4093-A1A3-009E00690048}">
    <text xml:space="preserve">CO2-Wert
</text>
  </threadedComment>
  <threadedComment ref="J158" personId="{3BA6D8D0-0F9B-53C8-9990-05222548B652}" id="{00EC0089-009E-4113-BDB2-00CE00B60087}">
    <text xml:space="preserve">CO2-Wert
</text>
  </threadedComment>
  <threadedComment ref="K158" personId="{3BA6D8D0-0F9B-53C8-9990-05222548B652}" id="{0066005F-00B4-44A9-A522-00AE004C00CE}">
    <text xml:space="preserve">CO2-Wert
</text>
  </threadedComment>
  <threadedComment ref="L158" personId="{3BA6D8D0-0F9B-53C8-9990-05222548B652}" id="{009900B2-0055-4034-AC5A-009C008D008F}">
    <text xml:space="preserve">CO2-Wert
</text>
  </threadedComment>
  <threadedComment ref="M158" personId="{3BA6D8D0-0F9B-53C8-9990-05222548B652}" id="{00B80055-0019-4221-9772-00440034002D}">
    <text xml:space="preserve">CO2-Wert
</text>
  </threadedComment>
  <threadedComment ref="N158" personId="{3BA6D8D0-0F9B-53C8-9990-05222548B652}" id="{00320096-0084-46F0-B86A-008E00790065}">
    <text xml:space="preserve">CO2-Wert
</text>
  </threadedComment>
  <threadedComment ref="O158" personId="{3BA6D8D0-0F9B-53C8-9990-05222548B652}" id="{00600008-00B4-44DC-B6BE-00DB00F80023}">
    <text xml:space="preserve">CO2-Wert
</text>
  </threadedComment>
  <threadedComment ref="P158" personId="{3BA6D8D0-0F9B-53C8-9990-05222548B652}" id="{000300ED-0050-476A-A54A-00EA00D600BE}">
    <text xml:space="preserve">CO2-Wert
</text>
  </threadedComment>
  <threadedComment ref="Q158" personId="{3BA6D8D0-0F9B-53C8-9990-05222548B652}" id="{001000B8-00A6-4213-B0CB-003800760097}">
    <text xml:space="preserve">CO2-Wert
</text>
  </threadedComment>
  <threadedComment ref="R158" personId="{3BA6D8D0-0F9B-53C8-9990-05222548B652}" id="{00F6002D-00DA-4BAA-BEC2-00EF00C90037}">
    <text xml:space="preserve">CO2-Wert
</text>
  </threadedComment>
  <threadedComment ref="S158" personId="{3BA6D8D0-0F9B-53C8-9990-05222548B652}" id="{00870061-0064-461E-AE2A-006000C40029}">
    <text xml:space="preserve">CO2-Wert
</text>
  </threadedComment>
  <threadedComment ref="T158" personId="{3BA6D8D0-0F9B-53C8-9990-05222548B652}" id="{005000B7-0049-4108-B5CD-00A500470067}">
    <text xml:space="preserve">CO2-Wert
</text>
  </threadedComment>
  <threadedComment ref="U158" personId="{3BA6D8D0-0F9B-53C8-9990-05222548B652}" id="{007D00D4-00A7-4E20-AC32-00F600E10098}">
    <text xml:space="preserve">CO2-Wert
</text>
  </threadedComment>
  <threadedComment ref="V158" personId="{3BA6D8D0-0F9B-53C8-9990-05222548B652}" id="{006D001D-0074-4DD1-9A73-008500D400FD}">
    <text xml:space="preserve">CO2-Wert
</text>
  </threadedComment>
  <threadedComment ref="W158" personId="{3BA6D8D0-0F9B-53C8-9990-05222548B652}" id="{003E00FB-001A-4FCC-B47E-00D20035009D}">
    <text xml:space="preserve">CO2-Wert
</text>
  </threadedComment>
  <threadedComment ref="X158" personId="{3BA6D8D0-0F9B-53C8-9990-05222548B652}" id="{000000D7-00E8-478E-8C9B-00BD002B0095}">
    <text xml:space="preserve">CO2-Wert
</text>
  </threadedComment>
  <threadedComment ref="Y158" personId="{3BA6D8D0-0F9B-53C8-9990-05222548B652}" id="{007A00E5-00EE-4001-9869-009400720007}">
    <text xml:space="preserve">CO2-Wert
</text>
  </threadedComment>
  <threadedComment ref="Z158" personId="{3BA6D8D0-0F9B-53C8-9990-05222548B652}" id="{008600D4-00ED-44A1-8AE5-00E1006700A6}">
    <text xml:space="preserve">CO2-Wert
</text>
  </threadedComment>
  <threadedComment ref="I159" personId="{456EE2ED-E670-A743-CDD7-8DCA46ED5B0E}" id="{00BC00FF-008C-44AF-9486-00FA003F0030}">
    <text xml:space="preserve">Textfeld
</text>
  </threadedComment>
  <threadedComment ref="J159" personId="{456EE2ED-E670-A743-CDD7-8DCA46ED5B0E}" id="{00C1007F-0035-4CF1-A8B9-0001001C0042}">
    <text xml:space="preserve">Textfeld
</text>
  </threadedComment>
  <threadedComment ref="K159" personId="{456EE2ED-E670-A743-CDD7-8DCA46ED5B0E}" id="{003500DD-00D6-4553-A41E-00F500BD00E7}">
    <text xml:space="preserve">Textfeld
</text>
  </threadedComment>
  <threadedComment ref="L159" personId="{456EE2ED-E670-A743-CDD7-8DCA46ED5B0E}" id="{002C001A-00AB-42A0-A648-008C0043007E}">
    <text xml:space="preserve">Textfeld
</text>
  </threadedComment>
  <threadedComment ref="M159" personId="{456EE2ED-E670-A743-CDD7-8DCA46ED5B0E}" id="{008100F6-0076-4BB0-A959-00C100BE00FD}">
    <text xml:space="preserve">Textfeld
</text>
  </threadedComment>
  <threadedComment ref="N159" personId="{456EE2ED-E670-A743-CDD7-8DCA46ED5B0E}" id="{009400A8-0006-4966-9B4D-00BE000A00B8}">
    <text xml:space="preserve">Textfeld
</text>
  </threadedComment>
  <threadedComment ref="O159" personId="{456EE2ED-E670-A743-CDD7-8DCA46ED5B0E}" id="{0003000C-003A-482B-9ACB-00E8007000D0}">
    <text xml:space="preserve">Textfeld
</text>
  </threadedComment>
  <threadedComment ref="P159" personId="{456EE2ED-E670-A743-CDD7-8DCA46ED5B0E}" id="{006D0087-0093-4D63-9458-007F00C60028}">
    <text xml:space="preserve">Textfeld
</text>
  </threadedComment>
  <threadedComment ref="Q159" personId="{456EE2ED-E670-A743-CDD7-8DCA46ED5B0E}" id="{006B0034-00D5-46D2-8CAA-002500CB00D0}">
    <text xml:space="preserve">Textfeld
</text>
  </threadedComment>
  <threadedComment ref="R159" personId="{456EE2ED-E670-A743-CDD7-8DCA46ED5B0E}" id="{00F30018-00B8-403C-8FDA-008B00D300EF}">
    <text xml:space="preserve">Textfeld
</text>
  </threadedComment>
  <threadedComment ref="S159" personId="{456EE2ED-E670-A743-CDD7-8DCA46ED5B0E}" id="{00BD00FB-00A2-40CC-A989-009E00AB00D7}">
    <text xml:space="preserve">Textfeld
</text>
  </threadedComment>
  <threadedComment ref="T159" personId="{456EE2ED-E670-A743-CDD7-8DCA46ED5B0E}" id="{000F0047-00D6-47AF-9D4B-000E00720076}">
    <text xml:space="preserve">Textfeld
</text>
  </threadedComment>
  <threadedComment ref="U159" personId="{456EE2ED-E670-A743-CDD7-8DCA46ED5B0E}" id="{00CC00D6-00A9-438E-88C0-00450079007A}">
    <text xml:space="preserve">Textfeld
</text>
  </threadedComment>
  <threadedComment ref="V159" personId="{456EE2ED-E670-A743-CDD7-8DCA46ED5B0E}" id="{00EC0052-00BB-444F-95C8-003C00FB0098}">
    <text xml:space="preserve">Textfeld
</text>
  </threadedComment>
  <threadedComment ref="W159" personId="{456EE2ED-E670-A743-CDD7-8DCA46ED5B0E}" id="{00B400AF-0007-43AF-80DF-001600DE00F9}">
    <text xml:space="preserve">Textfeld
</text>
  </threadedComment>
  <threadedComment ref="X159" personId="{456EE2ED-E670-A743-CDD7-8DCA46ED5B0E}" id="{00C900A2-001F-4E64-85AD-006500E600F0}">
    <text xml:space="preserve">Textfeld
</text>
  </threadedComment>
  <threadedComment ref="Y159" personId="{456EE2ED-E670-A743-CDD7-8DCA46ED5B0E}" id="{00770004-00E1-4FE5-9416-00DA00DB0043}">
    <text xml:space="preserve">Textfeld
</text>
  </threadedComment>
  <threadedComment ref="Z159" personId="{456EE2ED-E670-A743-CDD7-8DCA46ED5B0E}" id="{0074009B-0073-4F98-95AB-007E00E700FD}">
    <text xml:space="preserve">Textfeld
</text>
  </threadedComment>
  <threadedComment ref="I160" personId="{3BA6D8D0-0F9B-53C8-9990-05222548B652}" id="{00E20010-000C-464A-A14E-00C1007F00FA}">
    <text xml:space="preserve">CO2-Wert
</text>
  </threadedComment>
  <threadedComment ref="J160" personId="{3BA6D8D0-0F9B-53C8-9990-05222548B652}" id="{0027004B-00E5-4A3F-82D6-008B00CD002C}">
    <text xml:space="preserve">CO2-Wert
</text>
  </threadedComment>
  <threadedComment ref="K160" personId="{3BA6D8D0-0F9B-53C8-9990-05222548B652}" id="{00960029-0083-4162-A995-000F003C0017}">
    <text xml:space="preserve">CO2-Wert
</text>
  </threadedComment>
  <threadedComment ref="L160" personId="{3BA6D8D0-0F9B-53C8-9990-05222548B652}" id="{006B00E5-00DE-4BFB-99F0-00C100AA0051}">
    <text xml:space="preserve">CO2-Wert
</text>
  </threadedComment>
  <threadedComment ref="M160" personId="{3BA6D8D0-0F9B-53C8-9990-05222548B652}" id="{00A900E4-0076-4FA7-A8BD-006A00DA0029}">
    <text xml:space="preserve">CO2-Wert
</text>
  </threadedComment>
  <threadedComment ref="N160" personId="{3BA6D8D0-0F9B-53C8-9990-05222548B652}" id="{0002001B-0023-477C-A71A-00AC000300E7}">
    <text xml:space="preserve">CO2-Wert
</text>
  </threadedComment>
  <threadedComment ref="O160" personId="{3BA6D8D0-0F9B-53C8-9990-05222548B652}" id="{00D5007F-0053-4AE4-830E-004C00910005}">
    <text xml:space="preserve">CO2-Wert
</text>
  </threadedComment>
  <threadedComment ref="P160" personId="{3BA6D8D0-0F9B-53C8-9990-05222548B652}" id="{00280020-0099-43AD-B967-0035005700C7}">
    <text xml:space="preserve">CO2-Wert
</text>
  </threadedComment>
  <threadedComment ref="Q160" personId="{3BA6D8D0-0F9B-53C8-9990-05222548B652}" id="{001C0038-0014-4180-B62C-0007003E0060}">
    <text xml:space="preserve">CO2-Wert
</text>
  </threadedComment>
  <threadedComment ref="R160" personId="{3BA6D8D0-0F9B-53C8-9990-05222548B652}" id="{005D0041-001C-4C2C-B618-00D9009C0005}">
    <text xml:space="preserve">CO2-Wert
</text>
  </threadedComment>
  <threadedComment ref="S160" personId="{3BA6D8D0-0F9B-53C8-9990-05222548B652}" id="{000300F1-00D1-4AB3-B5C3-003C00D90064}">
    <text xml:space="preserve">CO2-Wert
</text>
  </threadedComment>
  <threadedComment ref="T160" personId="{3BA6D8D0-0F9B-53C8-9990-05222548B652}" id="{00550013-00F5-4F62-97E3-007E00CD0056}">
    <text xml:space="preserve">CO2-Wert
</text>
  </threadedComment>
  <threadedComment ref="U160" personId="{3BA6D8D0-0F9B-53C8-9990-05222548B652}" id="{000F00BA-007E-4EA2-AD53-00E200CF0096}">
    <text xml:space="preserve">CO2-Wert
</text>
  </threadedComment>
  <threadedComment ref="V160" personId="{3BA6D8D0-0F9B-53C8-9990-05222548B652}" id="{00A900C8-0021-4F64-8FFD-00AD00700094}">
    <text xml:space="preserve">CO2-Wert
</text>
  </threadedComment>
  <threadedComment ref="W160" personId="{3BA6D8D0-0F9B-53C8-9990-05222548B652}" id="{005100C8-00AA-4614-843A-009D004A00F0}">
    <text xml:space="preserve">CO2-Wert
</text>
  </threadedComment>
  <threadedComment ref="X160" personId="{3BA6D8D0-0F9B-53C8-9990-05222548B652}" id="{00A40094-00DA-49E8-B5CD-001F00E6006C}">
    <text xml:space="preserve">CO2-Wert
</text>
  </threadedComment>
  <threadedComment ref="Y160" personId="{3BA6D8D0-0F9B-53C8-9990-05222548B652}" id="{009500C6-007E-42A7-A687-006000CC0007}">
    <text xml:space="preserve">CO2-Wert
</text>
  </threadedComment>
  <threadedComment ref="Z160" personId="{3BA6D8D0-0F9B-53C8-9990-05222548B652}" id="{0044000D-00CA-4293-ABCC-0042009D0075}">
    <text xml:space="preserve">CO2-Wert
</text>
  </threadedComment>
  <threadedComment ref="I161" personId="{456EE2ED-E670-A743-CDD7-8DCA46ED5B0E}" id="{00BE00B2-004E-43F9-971C-009F007500BB}">
    <text xml:space="preserve">Textfeld
</text>
  </threadedComment>
  <threadedComment ref="J161" personId="{456EE2ED-E670-A743-CDD7-8DCA46ED5B0E}" id="{007F00D3-007F-4962-A0D2-00B4007F002F}">
    <text xml:space="preserve">Textfeld
</text>
  </threadedComment>
  <threadedComment ref="K161" personId="{456EE2ED-E670-A743-CDD7-8DCA46ED5B0E}" id="{0016007A-001D-4336-B6F2-004B002C00A0}">
    <text xml:space="preserve">Textfeld
</text>
  </threadedComment>
  <threadedComment ref="L161" personId="{456EE2ED-E670-A743-CDD7-8DCA46ED5B0E}" id="{00630054-00E1-4350-8B52-004B003400BB}">
    <text xml:space="preserve">Textfeld
</text>
  </threadedComment>
  <threadedComment ref="M161" personId="{456EE2ED-E670-A743-CDD7-8DCA46ED5B0E}" id="{00CB00B3-0015-4309-9C5A-0001001B0024}">
    <text xml:space="preserve">Textfeld
</text>
  </threadedComment>
  <threadedComment ref="N161" personId="{456EE2ED-E670-A743-CDD7-8DCA46ED5B0E}" id="{000B00CD-0086-4E54-9FF9-00DE007200B1}">
    <text xml:space="preserve">Textfeld
</text>
  </threadedComment>
  <threadedComment ref="O161" personId="{456EE2ED-E670-A743-CDD7-8DCA46ED5B0E}" id="{005D0003-0021-41C7-A82E-0059001C009D}">
    <text xml:space="preserve">Textfeld
</text>
  </threadedComment>
  <threadedComment ref="P161" personId="{456EE2ED-E670-A743-CDD7-8DCA46ED5B0E}" id="{00470065-00AF-4867-98FA-00DF0010007F}">
    <text xml:space="preserve">Textfeld
</text>
  </threadedComment>
  <threadedComment ref="Q161" personId="{456EE2ED-E670-A743-CDD7-8DCA46ED5B0E}" id="{006800CA-000C-4454-BC43-0098000400D0}">
    <text xml:space="preserve">Textfeld
</text>
  </threadedComment>
  <threadedComment ref="R161" personId="{456EE2ED-E670-A743-CDD7-8DCA46ED5B0E}" id="{00C900C9-00BA-4D02-A06C-0035007700AA}">
    <text xml:space="preserve">Textfeld
</text>
  </threadedComment>
  <threadedComment ref="S161" personId="{456EE2ED-E670-A743-CDD7-8DCA46ED5B0E}" id="{00B600AF-0084-4741-91DE-00BA00B900A6}">
    <text xml:space="preserve">Textfeld
</text>
  </threadedComment>
  <threadedComment ref="T161" personId="{456EE2ED-E670-A743-CDD7-8DCA46ED5B0E}" id="{008400A6-00EE-4547-AAF6-00C500C800F3}">
    <text xml:space="preserve">Textfeld
</text>
  </threadedComment>
  <threadedComment ref="U161" personId="{456EE2ED-E670-A743-CDD7-8DCA46ED5B0E}" id="{004E00B8-0028-412C-A012-00CC00BA00B7}">
    <text xml:space="preserve">Textfeld
</text>
  </threadedComment>
  <threadedComment ref="V161" personId="{456EE2ED-E670-A743-CDD7-8DCA46ED5B0E}" id="{000B00A8-00E1-4211-A01C-00EA00BB0036}">
    <text xml:space="preserve">Textfeld
</text>
  </threadedComment>
  <threadedComment ref="W161" personId="{456EE2ED-E670-A743-CDD7-8DCA46ED5B0E}" id="{007600C9-0088-4492-BF09-0000007E0022}">
    <text xml:space="preserve">Textfeld
</text>
  </threadedComment>
  <threadedComment ref="X161" personId="{456EE2ED-E670-A743-CDD7-8DCA46ED5B0E}" id="{0079005C-0072-4288-AD6F-001200D500FA}">
    <text xml:space="preserve">Textfeld
</text>
  </threadedComment>
  <threadedComment ref="Y161" personId="{456EE2ED-E670-A743-CDD7-8DCA46ED5B0E}" id="{003A0072-00D3-4CB7-BF7E-001F00F60058}">
    <text xml:space="preserve">Textfeld
</text>
  </threadedComment>
  <threadedComment ref="Z161" personId="{456EE2ED-E670-A743-CDD7-8DCA46ED5B0E}" id="{00BC0028-0030-4E2F-B86D-005D00CD0042}">
    <text xml:space="preserve">Textfeld
</text>
  </threadedComment>
  <threadedComment ref="I162" personId="{3BA6D8D0-0F9B-53C8-9990-05222548B652}" id="{00B9001E-0067-49C2-9898-00EB00270010}">
    <text xml:space="preserve">CO2-Wert
</text>
  </threadedComment>
  <threadedComment ref="J162" personId="{3BA6D8D0-0F9B-53C8-9990-05222548B652}" id="{009B0060-00B2-4DC7-ABC2-00DE00A400EF}">
    <text xml:space="preserve">CO2-Wert
</text>
  </threadedComment>
  <threadedComment ref="K162" personId="{3BA6D8D0-0F9B-53C8-9990-05222548B652}" id="{001000A6-0016-47A1-B6B8-009800C70016}">
    <text xml:space="preserve">CO2-Wert
</text>
  </threadedComment>
  <threadedComment ref="L162" personId="{3BA6D8D0-0F9B-53C8-9990-05222548B652}" id="{00DD0050-00A3-460C-988C-00F3000D0034}">
    <text xml:space="preserve">CO2-Wert
</text>
  </threadedComment>
  <threadedComment ref="M162" personId="{3BA6D8D0-0F9B-53C8-9990-05222548B652}" id="{000000F2-0099-4C95-A234-0050003F00D4}">
    <text xml:space="preserve">CO2-Wert
</text>
  </threadedComment>
  <threadedComment ref="N162" personId="{3BA6D8D0-0F9B-53C8-9990-05222548B652}" id="{00010059-0024-4515-9069-003600FA0061}">
    <text xml:space="preserve">CO2-Wert
</text>
  </threadedComment>
  <threadedComment ref="O162" personId="{3BA6D8D0-0F9B-53C8-9990-05222548B652}" id="{002F005C-00BB-4D85-A276-0058008E001E}">
    <text xml:space="preserve">CO2-Wert
</text>
  </threadedComment>
  <threadedComment ref="P162" personId="{3BA6D8D0-0F9B-53C8-9990-05222548B652}" id="{00E50042-0090-4E57-B028-0004004300B2}">
    <text xml:space="preserve">CO2-Wert
</text>
  </threadedComment>
  <threadedComment ref="Q162" personId="{3BA6D8D0-0F9B-53C8-9990-05222548B652}" id="{007E00D4-0023-4AF2-A9D7-00FE00D9006F}">
    <text xml:space="preserve">CO2-Wert
</text>
  </threadedComment>
  <threadedComment ref="R162" personId="{3BA6D8D0-0F9B-53C8-9990-05222548B652}" id="{00290016-0053-47A0-9538-00F000C30064}">
    <text xml:space="preserve">CO2-Wert
</text>
  </threadedComment>
  <threadedComment ref="S162" personId="{3BA6D8D0-0F9B-53C8-9990-05222548B652}" id="{00F8008C-00A3-4E05-827F-008900F80016}">
    <text xml:space="preserve">CO2-Wert
</text>
  </threadedComment>
  <threadedComment ref="T162" personId="{3BA6D8D0-0F9B-53C8-9990-05222548B652}" id="{00050055-000E-4888-AFA6-00CE00C5002F}">
    <text xml:space="preserve">CO2-Wert
</text>
  </threadedComment>
  <threadedComment ref="U162" personId="{3BA6D8D0-0F9B-53C8-9990-05222548B652}" id="{006B0048-0056-42B3-829E-006B00B1008C}">
    <text xml:space="preserve">CO2-Wert
</text>
  </threadedComment>
  <threadedComment ref="V162" personId="{3BA6D8D0-0F9B-53C8-9990-05222548B652}" id="{0055003E-00FF-4501-B80B-0003000000A0}">
    <text xml:space="preserve">CO2-Wert
</text>
  </threadedComment>
  <threadedComment ref="W162" personId="{3BA6D8D0-0F9B-53C8-9990-05222548B652}" id="{00BA00A7-0056-4335-9C1D-008100A70065}">
    <text xml:space="preserve">CO2-Wert
</text>
  </threadedComment>
  <threadedComment ref="X162" personId="{3BA6D8D0-0F9B-53C8-9990-05222548B652}" id="{005C0062-00B3-46EA-9A81-0090006C00AA}">
    <text xml:space="preserve">CO2-Wert
</text>
  </threadedComment>
  <threadedComment ref="Y162" personId="{3BA6D8D0-0F9B-53C8-9990-05222548B652}" id="{006B00C3-0089-41E5-9F02-007800FE0086}">
    <text xml:space="preserve">CO2-Wert
</text>
  </threadedComment>
  <threadedComment ref="Z162" personId="{3BA6D8D0-0F9B-53C8-9990-05222548B652}" id="{00FB0089-00E8-4DB1-834A-006800A700E5}">
    <text xml:space="preserve">CO2-Wert
</text>
  </threadedComment>
  <threadedComment ref="I163" personId="{456EE2ED-E670-A743-CDD7-8DCA46ED5B0E}" id="{00C70002-00C1-4E51-8647-00F1009900BE}">
    <text xml:space="preserve">Textfeld
</text>
  </threadedComment>
  <threadedComment ref="J163" personId="{456EE2ED-E670-A743-CDD7-8DCA46ED5B0E}" id="{00870025-003F-4609-948B-002300BF00FD}">
    <text xml:space="preserve">Textfeld
</text>
  </threadedComment>
  <threadedComment ref="K163" personId="{456EE2ED-E670-A743-CDD7-8DCA46ED5B0E}" id="{00060025-0019-405F-BDF8-005B00940008}">
    <text xml:space="preserve">Textfeld
</text>
  </threadedComment>
  <threadedComment ref="L163" personId="{456EE2ED-E670-A743-CDD7-8DCA46ED5B0E}" id="{00080070-008B-47FA-B9A4-0032001400B8}">
    <text xml:space="preserve">Textfeld
</text>
  </threadedComment>
  <threadedComment ref="M163" personId="{456EE2ED-E670-A743-CDD7-8DCA46ED5B0E}" id="{004600AB-006A-4EED-8E32-00B7005B000E}">
    <text xml:space="preserve">Textfeld
</text>
  </threadedComment>
  <threadedComment ref="N163" personId="{456EE2ED-E670-A743-CDD7-8DCA46ED5B0E}" id="{0004000B-000A-47BF-9BF4-007700410075}">
    <text xml:space="preserve">Textfeld
</text>
  </threadedComment>
  <threadedComment ref="O163" personId="{456EE2ED-E670-A743-CDD7-8DCA46ED5B0E}" id="{00FF0058-00E5-4CB9-89BD-002900B60030}">
    <text xml:space="preserve">Textfeld
</text>
  </threadedComment>
  <threadedComment ref="P163" personId="{456EE2ED-E670-A743-CDD7-8DCA46ED5B0E}" id="{00860076-00D3-41BE-9330-00B400DC00C9}">
    <text xml:space="preserve">Textfeld
</text>
  </threadedComment>
  <threadedComment ref="Q163" personId="{456EE2ED-E670-A743-CDD7-8DCA46ED5B0E}" id="{00D90050-00A3-45FF-82D7-00DB007B0058}">
    <text xml:space="preserve">Textfeld
</text>
  </threadedComment>
  <threadedComment ref="R163" personId="{456EE2ED-E670-A743-CDD7-8DCA46ED5B0E}" id="{0003009A-0045-42C7-AD03-000F005E0048}">
    <text xml:space="preserve">Textfeld
</text>
  </threadedComment>
  <threadedComment ref="S163" personId="{456EE2ED-E670-A743-CDD7-8DCA46ED5B0E}" id="{00DE00B3-0092-42BE-BA20-000300290046}">
    <text xml:space="preserve">Textfeld
</text>
  </threadedComment>
  <threadedComment ref="T163" personId="{456EE2ED-E670-A743-CDD7-8DCA46ED5B0E}" id="{002700F2-0069-4A12-8511-001D002B000A}">
    <text xml:space="preserve">Textfeld
</text>
  </threadedComment>
  <threadedComment ref="U163" personId="{456EE2ED-E670-A743-CDD7-8DCA46ED5B0E}" id="{00DD001F-00E1-41D0-ADC5-008C002600DA}">
    <text xml:space="preserve">Textfeld
</text>
  </threadedComment>
  <threadedComment ref="V163" personId="{456EE2ED-E670-A743-CDD7-8DCA46ED5B0E}" id="{00FB008F-0095-4D72-A55D-006C00430011}">
    <text xml:space="preserve">Textfeld
</text>
  </threadedComment>
  <threadedComment ref="W163" personId="{456EE2ED-E670-A743-CDD7-8DCA46ED5B0E}" id="{001A00C2-002E-49DA-ACEE-003E00E7000D}">
    <text xml:space="preserve">Textfeld
</text>
  </threadedComment>
  <threadedComment ref="X163" personId="{456EE2ED-E670-A743-CDD7-8DCA46ED5B0E}" id="{007B0001-007E-45D8-BB54-001F005900D4}">
    <text xml:space="preserve">Textfeld
</text>
  </threadedComment>
  <threadedComment ref="Y163" personId="{456EE2ED-E670-A743-CDD7-8DCA46ED5B0E}" id="{008100BF-0054-4DE0-A47D-0084006200B6}">
    <text xml:space="preserve">Textfeld
</text>
  </threadedComment>
  <threadedComment ref="Z163" personId="{456EE2ED-E670-A743-CDD7-8DCA46ED5B0E}" id="{00DC00FD-004D-4CBC-B90A-000E00F1003B}">
    <text xml:space="preserve">Textfeld
</text>
  </threadedComment>
  <threadedComment ref="I164" personId="{3BA6D8D0-0F9B-53C8-9990-05222548B652}" id="{00CA00BB-0015-48DD-A770-0037008A0089}">
    <text xml:space="preserve">CO2-Wert
</text>
  </threadedComment>
  <threadedComment ref="J164" personId="{3BA6D8D0-0F9B-53C8-9990-05222548B652}" id="{00280029-002E-4655-9758-008100E20040}">
    <text xml:space="preserve">CO2-Wert
</text>
  </threadedComment>
  <threadedComment ref="K164" personId="{3BA6D8D0-0F9B-53C8-9990-05222548B652}" id="{005E00F0-00F3-4356-9F84-009200630043}">
    <text xml:space="preserve">CO2-Wert
</text>
  </threadedComment>
  <threadedComment ref="L164" personId="{3BA6D8D0-0F9B-53C8-9990-05222548B652}" id="{00DE00D3-0098-4F7F-982E-00B3005700F3}">
    <text xml:space="preserve">CO2-Wert
</text>
  </threadedComment>
  <threadedComment ref="M164" personId="{3BA6D8D0-0F9B-53C8-9990-05222548B652}" id="{00E4004B-00A9-4C31-996E-009C002A00ED}">
    <text xml:space="preserve">CO2-Wert
</text>
  </threadedComment>
  <threadedComment ref="N164" personId="{3BA6D8D0-0F9B-53C8-9990-05222548B652}" id="{00DC0081-004A-4507-98A3-00C700A00083}">
    <text xml:space="preserve">CO2-Wert
</text>
  </threadedComment>
  <threadedComment ref="O164" personId="{3BA6D8D0-0F9B-53C8-9990-05222548B652}" id="{00410049-00D7-48A1-A87A-00F80018006F}">
    <text xml:space="preserve">CO2-Wert
</text>
  </threadedComment>
  <threadedComment ref="P164" personId="{3BA6D8D0-0F9B-53C8-9990-05222548B652}" id="{0055006C-00FA-4A7E-A706-00D900750056}">
    <text xml:space="preserve">CO2-Wert
</text>
  </threadedComment>
  <threadedComment ref="Q164" personId="{3BA6D8D0-0F9B-53C8-9990-05222548B652}" id="{00EF0073-0085-4071-A95B-003000630045}">
    <text xml:space="preserve">CO2-Wert
</text>
  </threadedComment>
  <threadedComment ref="R164" personId="{3BA6D8D0-0F9B-53C8-9990-05222548B652}" id="{00170061-0053-4F22-8BE6-00D00012007E}">
    <text xml:space="preserve">CO2-Wert
</text>
  </threadedComment>
  <threadedComment ref="S164" personId="{3BA6D8D0-0F9B-53C8-9990-05222548B652}" id="{00050092-007D-46F6-BBFA-00E700D000E8}">
    <text xml:space="preserve">CO2-Wert
</text>
  </threadedComment>
  <threadedComment ref="T164" personId="{3BA6D8D0-0F9B-53C8-9990-05222548B652}" id="{00ED00DE-0052-4244-A3D4-0061005A00D3}">
    <text xml:space="preserve">CO2-Wert
</text>
  </threadedComment>
  <threadedComment ref="U164" personId="{3BA6D8D0-0F9B-53C8-9990-05222548B652}" id="{004C0015-0086-46CD-B9A8-007400870029}">
    <text xml:space="preserve">CO2-Wert
</text>
  </threadedComment>
  <threadedComment ref="V164" personId="{3BA6D8D0-0F9B-53C8-9990-05222548B652}" id="{008A00EE-00E3-432E-9AF2-003500C90056}">
    <text xml:space="preserve">CO2-Wert
</text>
  </threadedComment>
  <threadedComment ref="W164" personId="{3BA6D8D0-0F9B-53C8-9990-05222548B652}" id="{000800EB-0050-4EED-8A96-00F700C700CD}">
    <text xml:space="preserve">CO2-Wert
</text>
  </threadedComment>
  <threadedComment ref="X164" personId="{3BA6D8D0-0F9B-53C8-9990-05222548B652}" id="{00FB007C-0001-4C27-8811-002800F6004D}">
    <text xml:space="preserve">CO2-Wert
</text>
  </threadedComment>
  <threadedComment ref="Y164" personId="{3BA6D8D0-0F9B-53C8-9990-05222548B652}" id="{005D0067-0005-4F84-AFAF-0001004D00BD}">
    <text xml:space="preserve">CO2-Wert
</text>
  </threadedComment>
  <threadedComment ref="Z164" personId="{3BA6D8D0-0F9B-53C8-9990-05222548B652}" id="{00D600AD-0073-4312-8D90-00F2004D0008}">
    <text xml:space="preserve">CO2-Wert
</text>
  </threadedComment>
  <threadedComment ref="I165" personId="{456EE2ED-E670-A743-CDD7-8DCA46ED5B0E}" id="{00180053-0091-4CA7-95C8-00160028002C}">
    <text xml:space="preserve">Textfeld
</text>
  </threadedComment>
  <threadedComment ref="J165" personId="{456EE2ED-E670-A743-CDD7-8DCA46ED5B0E}" id="{00EE0018-00A3-4125-A63F-0011009E0096}">
    <text xml:space="preserve">Textfeld
</text>
  </threadedComment>
  <threadedComment ref="K165" personId="{456EE2ED-E670-A743-CDD7-8DCA46ED5B0E}" id="{00ED0029-002C-4313-9D5C-006F00EC00B1}">
    <text xml:space="preserve">Textfeld
</text>
  </threadedComment>
  <threadedComment ref="L165" personId="{456EE2ED-E670-A743-CDD7-8DCA46ED5B0E}" id="{00B7000D-0007-4CA6-88AD-004C009B00A9}">
    <text xml:space="preserve">Textfeld
</text>
  </threadedComment>
  <threadedComment ref="M165" personId="{456EE2ED-E670-A743-CDD7-8DCA46ED5B0E}" id="{00D700F6-00FD-405D-9CC4-007F002A001C}">
    <text xml:space="preserve">Textfeld
</text>
  </threadedComment>
  <threadedComment ref="N165" personId="{456EE2ED-E670-A743-CDD7-8DCA46ED5B0E}" id="{00660098-00D8-4F90-AD30-00E0008C0017}">
    <text xml:space="preserve">Textfeld
</text>
  </threadedComment>
  <threadedComment ref="O165" personId="{456EE2ED-E670-A743-CDD7-8DCA46ED5B0E}" id="{00AD00C7-0029-4234-B1A2-00B6003400AB}">
    <text xml:space="preserve">Textfeld
</text>
  </threadedComment>
  <threadedComment ref="P165" personId="{456EE2ED-E670-A743-CDD7-8DCA46ED5B0E}" id="{008600B0-0033-429B-B7A5-007F004B009D}">
    <text xml:space="preserve">Textfeld
</text>
  </threadedComment>
  <threadedComment ref="Q165" personId="{456EE2ED-E670-A743-CDD7-8DCA46ED5B0E}" id="{002F00EC-006E-400B-957E-00310087003C}">
    <text xml:space="preserve">Textfeld
</text>
  </threadedComment>
  <threadedComment ref="R165" personId="{456EE2ED-E670-A743-CDD7-8DCA46ED5B0E}" id="{0077000F-00B0-44C0-AFC2-00A40005003A}">
    <text xml:space="preserve">Textfeld
</text>
  </threadedComment>
  <threadedComment ref="S165" personId="{456EE2ED-E670-A743-CDD7-8DCA46ED5B0E}" id="{00CF00F1-00EA-4A3C-8EB6-00AD006000C4}">
    <text xml:space="preserve">Textfeld
</text>
  </threadedComment>
  <threadedComment ref="T165" personId="{456EE2ED-E670-A743-CDD7-8DCA46ED5B0E}" id="{008A0081-00C5-481B-8F9E-00EC00140040}">
    <text xml:space="preserve">Textfeld
</text>
  </threadedComment>
  <threadedComment ref="U165" personId="{456EE2ED-E670-A743-CDD7-8DCA46ED5B0E}" id="{007D0064-007E-4417-954D-00A600BE0051}">
    <text xml:space="preserve">Textfeld
</text>
  </threadedComment>
  <threadedComment ref="V165" personId="{456EE2ED-E670-A743-CDD7-8DCA46ED5B0E}" id="{005F00BB-000B-4705-976C-00AA00BF0093}">
    <text xml:space="preserve">Textfeld
</text>
  </threadedComment>
  <threadedComment ref="W165" personId="{456EE2ED-E670-A743-CDD7-8DCA46ED5B0E}" id="{0057006D-00AA-44DC-AC1E-008E008100F7}">
    <text xml:space="preserve">Textfeld
</text>
  </threadedComment>
  <threadedComment ref="X165" personId="{456EE2ED-E670-A743-CDD7-8DCA46ED5B0E}" id="{0066003C-00DC-47C7-9B6D-00DF00FE006F}">
    <text xml:space="preserve">Textfeld
</text>
  </threadedComment>
  <threadedComment ref="Y165" personId="{456EE2ED-E670-A743-CDD7-8DCA46ED5B0E}" id="{007A0077-004B-4602-8350-00B800300077}">
    <text xml:space="preserve">Textfeld
</text>
  </threadedComment>
  <threadedComment ref="Z165" personId="{456EE2ED-E670-A743-CDD7-8DCA46ED5B0E}" id="{00E500B6-00FB-4CD5-A320-0036006E0097}">
    <text xml:space="preserve">Textfeld
</text>
  </threadedComment>
  <threadedComment ref="I166" personId="{3BA6D8D0-0F9B-53C8-9990-05222548B652}" id="{009500FB-0094-439E-B6A9-00FD002000AC}">
    <text xml:space="preserve">CO2-Wert
</text>
  </threadedComment>
  <threadedComment ref="J166" personId="{3BA6D8D0-0F9B-53C8-9990-05222548B652}" id="{007C0090-0050-4B4F-A194-00EF00050059}">
    <text xml:space="preserve">CO2-Wert
</text>
  </threadedComment>
  <threadedComment ref="K166" personId="{3BA6D8D0-0F9B-53C8-9990-05222548B652}" id="{00B8000F-00A8-49E0-84D9-009C00550002}">
    <text xml:space="preserve">CO2-Wert
</text>
  </threadedComment>
  <threadedComment ref="L166" personId="{3BA6D8D0-0F9B-53C8-9990-05222548B652}" id="{003E0061-0046-45EA-9FDD-008200B7009F}">
    <text xml:space="preserve">CO2-Wert
</text>
  </threadedComment>
  <threadedComment ref="M166" personId="{3BA6D8D0-0F9B-53C8-9990-05222548B652}" id="{00A000CE-0098-4E81-8ABE-00930067002D}">
    <text xml:space="preserve">CO2-Wert
</text>
  </threadedComment>
  <threadedComment ref="N166" personId="{3BA6D8D0-0F9B-53C8-9990-05222548B652}" id="{004A0015-00C6-4A4C-BAB5-002000AE009F}">
    <text xml:space="preserve">CO2-Wert
</text>
  </threadedComment>
  <threadedComment ref="O166" personId="{3BA6D8D0-0F9B-53C8-9990-05222548B652}" id="{002800A0-00A8-42D0-8845-004A00D900B3}">
    <text xml:space="preserve">CO2-Wert
</text>
  </threadedComment>
  <threadedComment ref="P166" personId="{3BA6D8D0-0F9B-53C8-9990-05222548B652}" id="{00620061-0049-4CD4-8BDA-00A400130054}">
    <text xml:space="preserve">CO2-Wert
</text>
  </threadedComment>
  <threadedComment ref="Q166" personId="{3BA6D8D0-0F9B-53C8-9990-05222548B652}" id="{006200D2-0093-4808-9213-008D00860073}">
    <text xml:space="preserve">CO2-Wert
</text>
  </threadedComment>
  <threadedComment ref="R166" personId="{3BA6D8D0-0F9B-53C8-9990-05222548B652}" id="{007D00C4-0055-4E6F-BF94-006D00540075}">
    <text xml:space="preserve">CO2-Wert
</text>
  </threadedComment>
  <threadedComment ref="S166" personId="{3BA6D8D0-0F9B-53C8-9990-05222548B652}" id="{007E0017-006D-4D3E-B73D-00E300E00042}">
    <text xml:space="preserve">CO2-Wert
</text>
  </threadedComment>
  <threadedComment ref="T166" personId="{3BA6D8D0-0F9B-53C8-9990-05222548B652}" id="{004100D5-0043-44A5-9C9D-00BA00040020}">
    <text xml:space="preserve">CO2-Wert
</text>
  </threadedComment>
  <threadedComment ref="U166" personId="{3BA6D8D0-0F9B-53C8-9990-05222548B652}" id="{005B0086-00D9-45F8-AFCF-006E00E100D0}">
    <text xml:space="preserve">CO2-Wert
</text>
  </threadedComment>
  <threadedComment ref="V166" personId="{3BA6D8D0-0F9B-53C8-9990-05222548B652}" id="{00B600DD-0003-45E2-A5C0-003B00C000CF}">
    <text xml:space="preserve">CO2-Wert
</text>
  </threadedComment>
  <threadedComment ref="W166" personId="{3BA6D8D0-0F9B-53C8-9990-05222548B652}" id="{0066005A-008E-4F77-8441-007600C80024}">
    <text xml:space="preserve">CO2-Wert
</text>
  </threadedComment>
  <threadedComment ref="X166" personId="{3BA6D8D0-0F9B-53C8-9990-05222548B652}" id="{001D00C4-0033-44A5-9BBD-00BA00D60064}">
    <text xml:space="preserve">CO2-Wert
</text>
  </threadedComment>
  <threadedComment ref="Y166" personId="{3BA6D8D0-0F9B-53C8-9990-05222548B652}" id="{00BC00B7-002C-4E8C-9905-007200A10033}">
    <text xml:space="preserve">CO2-Wert
</text>
  </threadedComment>
  <threadedComment ref="Z166" personId="{3BA6D8D0-0F9B-53C8-9990-05222548B652}" id="{00110004-001A-458F-9579-000600E3008E}">
    <text xml:space="preserve">CO2-Wert
</text>
  </threadedComment>
  <threadedComment ref="I167" personId="{456EE2ED-E670-A743-CDD7-8DCA46ED5B0E}" id="{005E006F-003B-4054-8F0C-0045002800EF}">
    <text xml:space="preserve">Textfeld
</text>
  </threadedComment>
  <threadedComment ref="J167" personId="{456EE2ED-E670-A743-CDD7-8DCA46ED5B0E}" id="{001F00B1-005D-4165-A760-002D00040082}">
    <text xml:space="preserve">Textfeld
</text>
  </threadedComment>
  <threadedComment ref="K167" personId="{456EE2ED-E670-A743-CDD7-8DCA46ED5B0E}" id="{0093005E-00F4-4CD3-821F-00EC00350077}">
    <text xml:space="preserve">Textfeld
</text>
  </threadedComment>
  <threadedComment ref="L167" personId="{456EE2ED-E670-A743-CDD7-8DCA46ED5B0E}" id="{00D30014-00AC-44A2-8DF0-003E00CD0053}">
    <text xml:space="preserve">Textfeld
</text>
  </threadedComment>
  <threadedComment ref="M167" personId="{456EE2ED-E670-A743-CDD7-8DCA46ED5B0E}" id="{000500AA-001A-4BCD-81F0-0049004C0065}">
    <text xml:space="preserve">Textfeld
</text>
  </threadedComment>
  <threadedComment ref="N167" personId="{456EE2ED-E670-A743-CDD7-8DCA46ED5B0E}" id="{003000F7-0056-4941-A0D4-00B0002B0045}">
    <text xml:space="preserve">Textfeld
</text>
  </threadedComment>
  <threadedComment ref="O167" personId="{456EE2ED-E670-A743-CDD7-8DCA46ED5B0E}" id="{00F300BE-00CA-4F2A-AB02-007A008700E5}">
    <text xml:space="preserve">Textfeld
</text>
  </threadedComment>
  <threadedComment ref="P167" personId="{456EE2ED-E670-A743-CDD7-8DCA46ED5B0E}" id="{00FE002B-0067-408C-BB9A-00F1000D0061}">
    <text xml:space="preserve">Textfeld
</text>
  </threadedComment>
  <threadedComment ref="Q167" personId="{456EE2ED-E670-A743-CDD7-8DCA46ED5B0E}" id="{00F900AE-006B-4388-9F1E-002C007D0026}">
    <text xml:space="preserve">Textfeld
</text>
  </threadedComment>
  <threadedComment ref="R167" personId="{456EE2ED-E670-A743-CDD7-8DCA46ED5B0E}" id="{001F0072-003B-4C0E-8085-00A800AA0055}">
    <text xml:space="preserve">Textfeld
</text>
  </threadedComment>
  <threadedComment ref="S167" personId="{456EE2ED-E670-A743-CDD7-8DCA46ED5B0E}" id="{0062009B-00EC-4102-8291-006700B600B9}">
    <text xml:space="preserve">Textfeld
</text>
  </threadedComment>
  <threadedComment ref="T167" personId="{456EE2ED-E670-A743-CDD7-8DCA46ED5B0E}" id="{00870094-000A-4145-9773-0082006B002F}">
    <text xml:space="preserve">Textfeld
</text>
  </threadedComment>
  <threadedComment ref="U167" personId="{456EE2ED-E670-A743-CDD7-8DCA46ED5B0E}" id="{00030072-0065-450A-8FBE-00F5004700F8}">
    <text xml:space="preserve">Textfeld
</text>
  </threadedComment>
  <threadedComment ref="V167" personId="{456EE2ED-E670-A743-CDD7-8DCA46ED5B0E}" id="{00590019-00E2-4273-8AFD-0039002100A9}">
    <text xml:space="preserve">Textfeld
</text>
  </threadedComment>
  <threadedComment ref="W167" personId="{456EE2ED-E670-A743-CDD7-8DCA46ED5B0E}" id="{00BE006E-00D5-4502-B4DD-005B00180011}">
    <text xml:space="preserve">Textfeld
</text>
  </threadedComment>
  <threadedComment ref="X167" personId="{456EE2ED-E670-A743-CDD7-8DCA46ED5B0E}" id="{008B00D1-0081-48BA-86F1-00A200B000D9}">
    <text xml:space="preserve">Textfeld
</text>
  </threadedComment>
  <threadedComment ref="Y167" personId="{456EE2ED-E670-A743-CDD7-8DCA46ED5B0E}" id="{00D60071-0031-4229-B991-0068005C00BC}">
    <text xml:space="preserve">Textfeld
</text>
  </threadedComment>
  <threadedComment ref="Z167" personId="{456EE2ED-E670-A743-CDD7-8DCA46ED5B0E}" id="{004F0079-00EA-440E-8999-008600AD00DE}">
    <text xml:space="preserve">Textfeld
</text>
  </threadedComment>
  <threadedComment ref="I168" personId="{3BA6D8D0-0F9B-53C8-9990-05222548B652}" id="{004C0055-0036-47E6-83F7-00E30014002D}">
    <text xml:space="preserve">CO2-Wert
</text>
  </threadedComment>
  <threadedComment ref="J168" personId="{3BA6D8D0-0F9B-53C8-9990-05222548B652}" id="{008300BD-0031-4C09-91B7-00BA00B200A7}">
    <text xml:space="preserve">CO2-Wert
</text>
  </threadedComment>
  <threadedComment ref="K168" personId="{3BA6D8D0-0F9B-53C8-9990-05222548B652}" id="{004700C5-0002-431D-BE45-00E700F000AD}">
    <text xml:space="preserve">CO2-Wert
</text>
  </threadedComment>
  <threadedComment ref="L168" personId="{3BA6D8D0-0F9B-53C8-9990-05222548B652}" id="{003F00C9-00CD-4475-AFBE-00E200D20041}">
    <text xml:space="preserve">CO2-Wert
</text>
  </threadedComment>
  <threadedComment ref="M168" personId="{3BA6D8D0-0F9B-53C8-9990-05222548B652}" id="{008900CE-0098-480F-8983-003200780006}">
    <text xml:space="preserve">CO2-Wert
</text>
  </threadedComment>
  <threadedComment ref="N168" personId="{3BA6D8D0-0F9B-53C8-9990-05222548B652}" id="{009B0064-0061-4CFF-8DE3-005700A80066}">
    <text xml:space="preserve">CO2-Wert
</text>
  </threadedComment>
  <threadedComment ref="O168" personId="{3BA6D8D0-0F9B-53C8-9990-05222548B652}" id="{0089008F-000F-45C4-AF8F-000400CB0096}">
    <text xml:space="preserve">CO2-Wert
</text>
  </threadedComment>
  <threadedComment ref="P168" personId="{3BA6D8D0-0F9B-53C8-9990-05222548B652}" id="{001300E0-0060-44D0-B186-006E001500E7}">
    <text xml:space="preserve">CO2-Wert
</text>
  </threadedComment>
  <threadedComment ref="Q168" personId="{3BA6D8D0-0F9B-53C8-9990-05222548B652}" id="{0012002C-00C1-4D5B-8B65-00890022001D}">
    <text xml:space="preserve">CO2-Wert
</text>
  </threadedComment>
  <threadedComment ref="R168" personId="{3BA6D8D0-0F9B-53C8-9990-05222548B652}" id="{00110048-00A0-46DD-8C5A-005E000C0035}">
    <text xml:space="preserve">CO2-Wert
</text>
  </threadedComment>
  <threadedComment ref="S168" personId="{3BA6D8D0-0F9B-53C8-9990-05222548B652}" id="{0015001A-002C-4103-AC12-002700E000CA}">
    <text xml:space="preserve">CO2-Wert
</text>
  </threadedComment>
  <threadedComment ref="T168" personId="{3BA6D8D0-0F9B-53C8-9990-05222548B652}" id="{000F0096-0026-499B-B969-006E00DF009D}">
    <text xml:space="preserve">CO2-Wert
</text>
  </threadedComment>
  <threadedComment ref="U168" personId="{3BA6D8D0-0F9B-53C8-9990-05222548B652}" id="{00B000EA-00A3-43D8-8E69-006E00E0009C}">
    <text xml:space="preserve">CO2-Wert
</text>
  </threadedComment>
  <threadedComment ref="V168" personId="{3BA6D8D0-0F9B-53C8-9990-05222548B652}" id="{00020021-0041-4075-90F9-00D000000013}">
    <text xml:space="preserve">CO2-Wert
</text>
  </threadedComment>
  <threadedComment ref="W168" personId="{3BA6D8D0-0F9B-53C8-9990-05222548B652}" id="{003100D8-00C8-4E86-B5A9-0028003400C5}">
    <text xml:space="preserve">CO2-Wert
</text>
  </threadedComment>
  <threadedComment ref="X168" personId="{3BA6D8D0-0F9B-53C8-9990-05222548B652}" id="{007700C8-00F8-4B35-91DB-003400A00059}">
    <text xml:space="preserve">CO2-Wert
</text>
  </threadedComment>
  <threadedComment ref="Y168" personId="{3BA6D8D0-0F9B-53C8-9990-05222548B652}" id="{006B0019-0019-4F53-ABAA-000200FF000A}">
    <text xml:space="preserve">CO2-Wert
</text>
  </threadedComment>
  <threadedComment ref="Z168" personId="{3BA6D8D0-0F9B-53C8-9990-05222548B652}" id="{002A0009-0057-47D3-A296-005600940074}">
    <text xml:space="preserve">CO2-Wert
</text>
  </threadedComment>
  <threadedComment ref="I169" personId="{456EE2ED-E670-A743-CDD7-8DCA46ED5B0E}" id="{00B60083-002F-4472-9FFE-001000FD0011}">
    <text xml:space="preserve">Textfeld
</text>
  </threadedComment>
  <threadedComment ref="J169" personId="{456EE2ED-E670-A743-CDD7-8DCA46ED5B0E}" id="{00800082-0036-44D9-97C9-005700C2001D}">
    <text xml:space="preserve">Textfeld
</text>
  </threadedComment>
  <threadedComment ref="K169" personId="{456EE2ED-E670-A743-CDD7-8DCA46ED5B0E}" id="{00A30035-00F8-47AB-BA88-00D600450057}">
    <text xml:space="preserve">Textfeld
</text>
  </threadedComment>
  <threadedComment ref="L169" personId="{456EE2ED-E670-A743-CDD7-8DCA46ED5B0E}" id="{000500D3-0010-4D47-81AD-00A6000A000D}">
    <text xml:space="preserve">Textfeld
</text>
  </threadedComment>
  <threadedComment ref="M169" personId="{456EE2ED-E670-A743-CDD7-8DCA46ED5B0E}" id="{00800001-003E-4C14-8473-001100450043}">
    <text xml:space="preserve">Textfeld
</text>
  </threadedComment>
  <threadedComment ref="N169" personId="{456EE2ED-E670-A743-CDD7-8DCA46ED5B0E}" id="{009600F1-0024-4018-BF83-00DF00870052}">
    <text xml:space="preserve">Textfeld
</text>
  </threadedComment>
  <threadedComment ref="O169" personId="{456EE2ED-E670-A743-CDD7-8DCA46ED5B0E}" id="{004A001E-0075-4628-8666-00F800EE0094}">
    <text xml:space="preserve">Textfeld
</text>
  </threadedComment>
  <threadedComment ref="P169" personId="{456EE2ED-E670-A743-CDD7-8DCA46ED5B0E}" id="{007300DA-0035-4CBC-BD89-000500E70022}">
    <text xml:space="preserve">Textfeld
</text>
  </threadedComment>
  <threadedComment ref="Q169" personId="{456EE2ED-E670-A743-CDD7-8DCA46ED5B0E}" id="{006C0054-00BC-4820-B753-001A00D50001}">
    <text xml:space="preserve">Textfeld
</text>
  </threadedComment>
  <threadedComment ref="R169" personId="{456EE2ED-E670-A743-CDD7-8DCA46ED5B0E}" id="{00CF0083-008B-4C8E-807C-00CA000400D3}">
    <text xml:space="preserve">Textfeld
</text>
  </threadedComment>
  <threadedComment ref="S169" personId="{456EE2ED-E670-A743-CDD7-8DCA46ED5B0E}" id="{002800A2-005D-4947-B510-003700820065}">
    <text xml:space="preserve">Textfeld
</text>
  </threadedComment>
  <threadedComment ref="T169" personId="{456EE2ED-E670-A743-CDD7-8DCA46ED5B0E}" id="{00720005-0023-43DE-8470-00F5002600D8}">
    <text xml:space="preserve">Textfeld
</text>
  </threadedComment>
  <threadedComment ref="U169" personId="{456EE2ED-E670-A743-CDD7-8DCA46ED5B0E}" id="{00D800CF-0081-4461-AB80-00EE00C3000C}">
    <text xml:space="preserve">Textfeld
</text>
  </threadedComment>
  <threadedComment ref="V169" personId="{456EE2ED-E670-A743-CDD7-8DCA46ED5B0E}" id="{00050071-00C9-47D8-A83B-000B00A700E5}">
    <text xml:space="preserve">Textfeld
</text>
  </threadedComment>
  <threadedComment ref="W169" personId="{456EE2ED-E670-A743-CDD7-8DCA46ED5B0E}" id="{007400D7-0058-4A9F-9368-00C000E800A3}">
    <text xml:space="preserve">Textfeld
</text>
  </threadedComment>
  <threadedComment ref="X169" personId="{456EE2ED-E670-A743-CDD7-8DCA46ED5B0E}" id="{008D002E-00B7-4E9F-8908-00F100E000F8}">
    <text xml:space="preserve">Textfeld
</text>
  </threadedComment>
  <threadedComment ref="Y169" personId="{456EE2ED-E670-A743-CDD7-8DCA46ED5B0E}" id="{00020039-00D6-40B9-BAFE-0084005900BD}">
    <text xml:space="preserve">Textfeld
</text>
  </threadedComment>
  <threadedComment ref="Z169" personId="{456EE2ED-E670-A743-CDD7-8DCA46ED5B0E}" id="{00680087-004E-45D8-99BF-0011006400CF}">
    <text xml:space="preserve">Textfeld
</text>
  </threadedComment>
  <threadedComment ref="I170" personId="{3BA6D8D0-0F9B-53C8-9990-05222548B652}" id="{00920022-00D6-4BB5-A2E9-0017007000B9}">
    <text xml:space="preserve">CO2-Wert
</text>
  </threadedComment>
  <threadedComment ref="J170" personId="{3BA6D8D0-0F9B-53C8-9990-05222548B652}" id="{00530000-003B-4B18-B21B-008800CC00A5}">
    <text xml:space="preserve">CO2-Wert
</text>
  </threadedComment>
  <threadedComment ref="K170" personId="{3BA6D8D0-0F9B-53C8-9990-05222548B652}" id="{00F20021-0066-4EEC-8054-00440019006C}">
    <text xml:space="preserve">CO2-Wert
</text>
  </threadedComment>
  <threadedComment ref="L170" personId="{3BA6D8D0-0F9B-53C8-9990-05222548B652}" id="{0061002D-00CF-495C-9F79-002700CE0022}">
    <text xml:space="preserve">CO2-Wert
</text>
  </threadedComment>
  <threadedComment ref="M170" personId="{3BA6D8D0-0F9B-53C8-9990-05222548B652}" id="{00DC00C6-00BF-4759-8286-00BE00920006}">
    <text xml:space="preserve">CO2-Wert
</text>
  </threadedComment>
  <threadedComment ref="N170" personId="{3BA6D8D0-0F9B-53C8-9990-05222548B652}" id="{00CB0022-00D3-46EA-AD53-00EB009D0004}">
    <text xml:space="preserve">CO2-Wert
</text>
  </threadedComment>
  <threadedComment ref="O170" personId="{3BA6D8D0-0F9B-53C8-9990-05222548B652}" id="{006600A8-008E-46A5-BB70-005200E80077}">
    <text xml:space="preserve">CO2-Wert
</text>
  </threadedComment>
  <threadedComment ref="P170" personId="{3BA6D8D0-0F9B-53C8-9990-05222548B652}" id="{003D00DF-0017-4728-8A39-0070003E00FC}">
    <text xml:space="preserve">CO2-Wert
</text>
  </threadedComment>
  <threadedComment ref="Q170" personId="{3BA6D8D0-0F9B-53C8-9990-05222548B652}" id="{00E600D8-0023-4D2E-B717-00360023007A}">
    <text xml:space="preserve">CO2-Wert
</text>
  </threadedComment>
  <threadedComment ref="R170" personId="{3BA6D8D0-0F9B-53C8-9990-05222548B652}" id="{00CE0003-00B0-4478-960E-0086007400DC}">
    <text xml:space="preserve">CO2-Wert
</text>
  </threadedComment>
  <threadedComment ref="S170" personId="{3BA6D8D0-0F9B-53C8-9990-05222548B652}" id="{00590022-008F-4C43-95CC-005B005F00DB}">
    <text xml:space="preserve">CO2-Wert
</text>
  </threadedComment>
  <threadedComment ref="T170" personId="{3BA6D8D0-0F9B-53C8-9990-05222548B652}" id="{0011007A-002C-447D-87B1-0016002E0082}">
    <text xml:space="preserve">CO2-Wert
</text>
  </threadedComment>
  <threadedComment ref="U170" personId="{3BA6D8D0-0F9B-53C8-9990-05222548B652}" id="{00C70001-00C7-40F9-81C8-0070003300E1}">
    <text xml:space="preserve">CO2-Wert
</text>
  </threadedComment>
  <threadedComment ref="V170" personId="{3BA6D8D0-0F9B-53C8-9990-05222548B652}" id="{0010004F-00BC-4D2D-A861-008C001500EC}">
    <text xml:space="preserve">CO2-Wert
</text>
  </threadedComment>
  <threadedComment ref="W170" personId="{3BA6D8D0-0F9B-53C8-9990-05222548B652}" id="{008B00DE-0009-4F89-AB1C-008A00730065}">
    <text xml:space="preserve">CO2-Wert
</text>
  </threadedComment>
  <threadedComment ref="X170" personId="{3BA6D8D0-0F9B-53C8-9990-05222548B652}" id="{003F00E7-004D-40DE-A720-00F5007600C1}">
    <text xml:space="preserve">CO2-Wert
</text>
  </threadedComment>
  <threadedComment ref="Y170" personId="{3BA6D8D0-0F9B-53C8-9990-05222548B652}" id="{004C0038-00A7-455E-B5E7-008C00D90039}">
    <text xml:space="preserve">CO2-Wert
</text>
  </threadedComment>
  <threadedComment ref="Z170" personId="{3BA6D8D0-0F9B-53C8-9990-05222548B652}" id="{00C30030-00E1-4E67-8481-000F009B006C}">
    <text xml:space="preserve">CO2-Wert
</text>
  </threadedComment>
  <threadedComment ref="I171" personId="{456EE2ED-E670-A743-CDD7-8DCA46ED5B0E}" id="{0001003C-00BD-4C2F-BF37-006E004A0094}">
    <text xml:space="preserve">Textfeld
</text>
  </threadedComment>
  <threadedComment ref="J171" personId="{456EE2ED-E670-A743-CDD7-8DCA46ED5B0E}" id="{00960016-004E-4A61-806C-002D00BB00CE}">
    <text xml:space="preserve">Textfeld
</text>
  </threadedComment>
  <threadedComment ref="K171" personId="{456EE2ED-E670-A743-CDD7-8DCA46ED5B0E}" id="{000E0056-00C6-4F11-B792-004B00940060}">
    <text xml:space="preserve">Textfeld
</text>
  </threadedComment>
  <threadedComment ref="L171" personId="{456EE2ED-E670-A743-CDD7-8DCA46ED5B0E}" id="{006D0016-00D4-489C-8257-006700B8007C}">
    <text xml:space="preserve">Textfeld
</text>
  </threadedComment>
  <threadedComment ref="M171" personId="{456EE2ED-E670-A743-CDD7-8DCA46ED5B0E}" id="{00FB004F-00E5-49AC-9DFE-003400460034}">
    <text xml:space="preserve">Textfeld
</text>
  </threadedComment>
  <threadedComment ref="N171" personId="{456EE2ED-E670-A743-CDD7-8DCA46ED5B0E}" id="{001C0096-003E-4E60-A517-00F8008C00E9}">
    <text xml:space="preserve">Textfeld
</text>
  </threadedComment>
  <threadedComment ref="O171" personId="{456EE2ED-E670-A743-CDD7-8DCA46ED5B0E}" id="{00C70021-00A6-4B80-8204-0065000800FC}">
    <text xml:space="preserve">Textfeld
</text>
  </threadedComment>
  <threadedComment ref="P171" personId="{456EE2ED-E670-A743-CDD7-8DCA46ED5B0E}" id="{005300AB-00D8-4CE1-A76D-00D600BF00C0}">
    <text xml:space="preserve">Textfeld
</text>
  </threadedComment>
  <threadedComment ref="Q171" personId="{456EE2ED-E670-A743-CDD7-8DCA46ED5B0E}" id="{00B20035-0006-4A64-A632-009600640044}">
    <text xml:space="preserve">Textfeld
</text>
  </threadedComment>
  <threadedComment ref="R171" personId="{456EE2ED-E670-A743-CDD7-8DCA46ED5B0E}" id="{00D70008-00A4-49AE-837A-008400F50044}">
    <text xml:space="preserve">Textfeld
</text>
  </threadedComment>
  <threadedComment ref="S171" personId="{456EE2ED-E670-A743-CDD7-8DCA46ED5B0E}" id="{0025007A-007D-46D1-97C0-003C00F8009F}">
    <text xml:space="preserve">Textfeld
</text>
  </threadedComment>
  <threadedComment ref="T171" personId="{456EE2ED-E670-A743-CDD7-8DCA46ED5B0E}" id="{0064002D-00BF-4C21-AE6C-00B500ED004F}">
    <text xml:space="preserve">Textfeld
</text>
  </threadedComment>
  <threadedComment ref="U171" personId="{456EE2ED-E670-A743-CDD7-8DCA46ED5B0E}" id="{007D003C-0019-45D4-9209-00AE004F0070}">
    <text xml:space="preserve">Textfeld
</text>
  </threadedComment>
  <threadedComment ref="V171" personId="{456EE2ED-E670-A743-CDD7-8DCA46ED5B0E}" id="{007700B0-0066-4DA3-BF65-0025008E0046}">
    <text xml:space="preserve">Textfeld
</text>
  </threadedComment>
  <threadedComment ref="W171" personId="{456EE2ED-E670-A743-CDD7-8DCA46ED5B0E}" id="{00B100A3-0025-4BB6-AEA5-00B400420037}">
    <text xml:space="preserve">Textfeld
</text>
  </threadedComment>
  <threadedComment ref="X171" personId="{456EE2ED-E670-A743-CDD7-8DCA46ED5B0E}" id="{00010041-0078-4023-B2DB-008E007F0054}">
    <text xml:space="preserve">Textfeld
</text>
  </threadedComment>
  <threadedComment ref="Y171" personId="{456EE2ED-E670-A743-CDD7-8DCA46ED5B0E}" id="{00990012-000A-4AAC-B05F-00A600BE003A}">
    <text xml:space="preserve">Textfeld
</text>
  </threadedComment>
  <threadedComment ref="Z171" personId="{456EE2ED-E670-A743-CDD7-8DCA46ED5B0E}" id="{00910040-00D8-494A-9C99-00CB00E00043}">
    <text xml:space="preserve">Textfeld
</text>
  </threadedComment>
  <threadedComment ref="I172" personId="{3BA6D8D0-0F9B-53C8-9990-05222548B652}" id="{00430041-0015-4F27-8C3D-004D00CE00DE}">
    <text xml:space="preserve">CO2-Wert
</text>
  </threadedComment>
  <threadedComment ref="J172" personId="{3BA6D8D0-0F9B-53C8-9990-05222548B652}" id="{000100EA-00A3-4FEC-9603-003F007B0047}">
    <text xml:space="preserve">CO2-Wert
</text>
  </threadedComment>
  <threadedComment ref="K172" personId="{3BA6D8D0-0F9B-53C8-9990-05222548B652}" id="{0068000D-006A-4F95-88D4-00D6000E00FF}">
    <text xml:space="preserve">CO2-Wert
</text>
  </threadedComment>
  <threadedComment ref="L172" personId="{3BA6D8D0-0F9B-53C8-9990-05222548B652}" id="{0018002B-0045-48E7-9A10-00E30082000F}">
    <text xml:space="preserve">CO2-Wert
</text>
  </threadedComment>
  <threadedComment ref="M172" personId="{3BA6D8D0-0F9B-53C8-9990-05222548B652}" id="{00B20098-00D0-47F3-BB19-00D8008E00F1}">
    <text xml:space="preserve">CO2-Wert
</text>
  </threadedComment>
  <threadedComment ref="N172" personId="{3BA6D8D0-0F9B-53C8-9990-05222548B652}" id="{00FC000B-0035-4125-95A2-00A800FA0009}">
    <text xml:space="preserve">CO2-Wert
</text>
  </threadedComment>
  <threadedComment ref="O172" personId="{3BA6D8D0-0F9B-53C8-9990-05222548B652}" id="{001D00C7-0058-4145-8923-00E4003B0015}">
    <text xml:space="preserve">CO2-Wert
</text>
  </threadedComment>
  <threadedComment ref="P172" personId="{3BA6D8D0-0F9B-53C8-9990-05222548B652}" id="{00ED0064-0070-45B5-94BE-006E00DD00D3}">
    <text xml:space="preserve">CO2-Wert
</text>
  </threadedComment>
  <threadedComment ref="Q172" personId="{3BA6D8D0-0F9B-53C8-9990-05222548B652}" id="{003D00F8-0002-47E9-A6AF-000C00BB0063}">
    <text xml:space="preserve">CO2-Wert
</text>
  </threadedComment>
  <threadedComment ref="R172" personId="{3BA6D8D0-0F9B-53C8-9990-05222548B652}" id="{00AA00A7-0052-403F-A3A4-006A000B001D}">
    <text xml:space="preserve">CO2-Wert
</text>
  </threadedComment>
  <threadedComment ref="S172" personId="{3BA6D8D0-0F9B-53C8-9990-05222548B652}" id="{00310093-0086-42DD-AF1E-001600F90060}">
    <text xml:space="preserve">CO2-Wert
</text>
  </threadedComment>
  <threadedComment ref="T172" personId="{3BA6D8D0-0F9B-53C8-9990-05222548B652}" id="{00FE005D-00AC-46DD-99D2-00F700C300D8}">
    <text xml:space="preserve">CO2-Wert
</text>
  </threadedComment>
  <threadedComment ref="U172" personId="{3BA6D8D0-0F9B-53C8-9990-05222548B652}" id="{00A100C6-00A0-43EB-9D33-0011008C000B}">
    <text xml:space="preserve">CO2-Wert
</text>
  </threadedComment>
  <threadedComment ref="V172" personId="{3BA6D8D0-0F9B-53C8-9990-05222548B652}" id="{000E0085-008B-4F11-9F51-00F5001F0020}">
    <text xml:space="preserve">CO2-Wert
</text>
  </threadedComment>
  <threadedComment ref="W172" personId="{3BA6D8D0-0F9B-53C8-9990-05222548B652}" id="{00FB006A-0096-48E7-914F-0035008200C4}">
    <text xml:space="preserve">CO2-Wert
</text>
  </threadedComment>
  <threadedComment ref="X172" personId="{3BA6D8D0-0F9B-53C8-9990-05222548B652}" id="{009D007A-0090-4E25-8977-004A004D00FE}">
    <text xml:space="preserve">CO2-Wert
</text>
  </threadedComment>
  <threadedComment ref="Y172" personId="{3BA6D8D0-0F9B-53C8-9990-05222548B652}" id="{00440055-00AA-4A00-AF3A-005E0057003F}">
    <text xml:space="preserve">CO2-Wert
</text>
  </threadedComment>
  <threadedComment ref="Z172" personId="{3BA6D8D0-0F9B-53C8-9990-05222548B652}" id="{00AE00B7-0034-4FDD-BD7C-00AE007F00A2}">
    <text xml:space="preserve">CO2-Wert
</text>
  </threadedComment>
  <threadedComment ref="I173" personId="{456EE2ED-E670-A743-CDD7-8DCA46ED5B0E}" id="{00E70006-000E-4BB0-9CB7-00E3003B00FA}">
    <text xml:space="preserve">Textfeld
</text>
  </threadedComment>
  <threadedComment ref="J173" personId="{456EE2ED-E670-A743-CDD7-8DCA46ED5B0E}" id="{007B0074-000A-4937-B5C3-00D600A40038}">
    <text xml:space="preserve">Textfeld
</text>
  </threadedComment>
  <threadedComment ref="K173" personId="{456EE2ED-E670-A743-CDD7-8DCA46ED5B0E}" id="{008E0002-00D7-4D03-8815-004A004D0053}">
    <text xml:space="preserve">Textfeld
</text>
  </threadedComment>
  <threadedComment ref="L173" personId="{456EE2ED-E670-A743-CDD7-8DCA46ED5B0E}" id="{007D0033-0093-47BE-AC78-00A20061008B}">
    <text xml:space="preserve">Textfeld
</text>
  </threadedComment>
  <threadedComment ref="M173" personId="{456EE2ED-E670-A743-CDD7-8DCA46ED5B0E}" id="{000700CA-0041-4308-894F-00C200D20009}">
    <text xml:space="preserve">Textfeld
</text>
  </threadedComment>
  <threadedComment ref="N173" personId="{456EE2ED-E670-A743-CDD7-8DCA46ED5B0E}" id="{00900050-007D-484C-B75E-0091004C00F0}">
    <text xml:space="preserve">Textfeld
</text>
  </threadedComment>
  <threadedComment ref="O173" personId="{456EE2ED-E670-A743-CDD7-8DCA46ED5B0E}" id="{00BA0082-00C9-47A9-BF61-004700EA0048}">
    <text xml:space="preserve">Textfeld
</text>
  </threadedComment>
  <threadedComment ref="P173" personId="{456EE2ED-E670-A743-CDD7-8DCA46ED5B0E}" id="{00A300F3-001E-4B62-9BFE-00B7000E00F6}">
    <text xml:space="preserve">Textfeld
</text>
  </threadedComment>
  <threadedComment ref="Q173" personId="{456EE2ED-E670-A743-CDD7-8DCA46ED5B0E}" id="{00D700E5-004A-435A-822E-00BD00C100D3}">
    <text xml:space="preserve">Textfeld
</text>
  </threadedComment>
  <threadedComment ref="R173" personId="{456EE2ED-E670-A743-CDD7-8DCA46ED5B0E}" id="{00580049-00F8-41F7-A453-00FE00070020}">
    <text xml:space="preserve">Textfeld
</text>
  </threadedComment>
  <threadedComment ref="S173" personId="{456EE2ED-E670-A743-CDD7-8DCA46ED5B0E}" id="{009B00AF-00A6-4369-A81C-00E100BB00EC}">
    <text xml:space="preserve">Textfeld
</text>
  </threadedComment>
  <threadedComment ref="T173" personId="{456EE2ED-E670-A743-CDD7-8DCA46ED5B0E}" id="{00EB00F1-005D-45BD-9A2A-00D300D500DC}">
    <text xml:space="preserve">Textfeld
</text>
  </threadedComment>
  <threadedComment ref="U173" personId="{456EE2ED-E670-A743-CDD7-8DCA46ED5B0E}" id="{008000FA-00F0-4CA9-A051-003C003C0001}">
    <text xml:space="preserve">Textfeld
</text>
  </threadedComment>
  <threadedComment ref="V173" personId="{456EE2ED-E670-A743-CDD7-8DCA46ED5B0E}" id="{0014008A-00E8-4500-9842-00FC006100E6}">
    <text xml:space="preserve">Textfeld
</text>
  </threadedComment>
  <threadedComment ref="W173" personId="{456EE2ED-E670-A743-CDD7-8DCA46ED5B0E}" id="{00540054-0001-4124-A2FA-00EA007100D7}">
    <text xml:space="preserve">Textfeld
</text>
  </threadedComment>
  <threadedComment ref="X173" personId="{456EE2ED-E670-A743-CDD7-8DCA46ED5B0E}" id="{003500B3-006D-40C3-AC70-00F3007900E4}">
    <text xml:space="preserve">Textfeld
</text>
  </threadedComment>
  <threadedComment ref="Y173" personId="{456EE2ED-E670-A743-CDD7-8DCA46ED5B0E}" id="{009900C8-00B3-4982-AB2D-00D700450014}">
    <text xml:space="preserve">Textfeld
</text>
  </threadedComment>
  <threadedComment ref="Z173" personId="{456EE2ED-E670-A743-CDD7-8DCA46ED5B0E}" id="{002E00F6-0027-46C2-9237-001D004A00CD}">
    <text xml:space="preserve">Textfeld
</text>
  </threadedComment>
  <threadedComment ref="I174" personId="{3BA6D8D0-0F9B-53C8-9990-05222548B652}" id="{00600071-00F0-43BA-893F-00AC00320086}">
    <text xml:space="preserve">CO2-Wert
</text>
  </threadedComment>
  <threadedComment ref="J174" personId="{3BA6D8D0-0F9B-53C8-9990-05222548B652}" id="{00A40098-00B7-4290-8375-00DE00A400AE}">
    <text xml:space="preserve">CO2-Wert
</text>
  </threadedComment>
  <threadedComment ref="K174" personId="{3BA6D8D0-0F9B-53C8-9990-05222548B652}" id="{005C0038-00B6-4A9F-A199-006200D900E5}">
    <text xml:space="preserve">CO2-Wert
</text>
  </threadedComment>
  <threadedComment ref="L174" personId="{3BA6D8D0-0F9B-53C8-9990-05222548B652}" id="{005300E3-000A-4A47-A322-0070007C0036}">
    <text xml:space="preserve">CO2-Wert
</text>
  </threadedComment>
  <threadedComment ref="M174" personId="{3BA6D8D0-0F9B-53C8-9990-05222548B652}" id="{00C5001C-0097-4327-85F6-00CF00F70092}">
    <text xml:space="preserve">CO2-Wert
</text>
  </threadedComment>
  <threadedComment ref="N174" personId="{3BA6D8D0-0F9B-53C8-9990-05222548B652}" id="{008200EC-009F-4522-9F6F-000D00E50030}">
    <text xml:space="preserve">CO2-Wert
</text>
  </threadedComment>
  <threadedComment ref="O174" personId="{3BA6D8D0-0F9B-53C8-9990-05222548B652}" id="{00AE0016-00B3-45CF-BC20-00BD006A0072}">
    <text xml:space="preserve">CO2-Wert
</text>
  </threadedComment>
  <threadedComment ref="P174" personId="{3BA6D8D0-0F9B-53C8-9990-05222548B652}" id="{006F007A-004A-4360-829E-00B000310016}">
    <text xml:space="preserve">CO2-Wert
</text>
  </threadedComment>
  <threadedComment ref="Q174" personId="{3BA6D8D0-0F9B-53C8-9990-05222548B652}" id="{007700F5-003F-462B-A6F8-006000E0006A}">
    <text xml:space="preserve">CO2-Wert
</text>
  </threadedComment>
  <threadedComment ref="R174" personId="{3BA6D8D0-0F9B-53C8-9990-05222548B652}" id="{006100F5-0065-4343-895C-00F00027000E}">
    <text xml:space="preserve">CO2-Wert
</text>
  </threadedComment>
  <threadedComment ref="S174" personId="{3BA6D8D0-0F9B-53C8-9990-05222548B652}" id="{009100CF-003F-4400-BAB3-001800E30043}">
    <text xml:space="preserve">CO2-Wert
</text>
  </threadedComment>
  <threadedComment ref="T174" personId="{3BA6D8D0-0F9B-53C8-9990-05222548B652}" id="{00E00081-0020-4879-8178-00C300060011}">
    <text xml:space="preserve">CO2-Wert
</text>
  </threadedComment>
  <threadedComment ref="U174" personId="{3BA6D8D0-0F9B-53C8-9990-05222548B652}" id="{0001008F-0074-4F0D-8148-00BE00E6007F}">
    <text xml:space="preserve">CO2-Wert
</text>
  </threadedComment>
  <threadedComment ref="V174" personId="{3BA6D8D0-0F9B-53C8-9990-05222548B652}" id="{0020009A-002F-4143-9B4F-005500D90086}">
    <text xml:space="preserve">CO2-Wert
</text>
  </threadedComment>
  <threadedComment ref="W174" personId="{3BA6D8D0-0F9B-53C8-9990-05222548B652}" id="{008700E5-0022-45F5-A182-00E3002300CC}">
    <text xml:space="preserve">CO2-Wert
</text>
  </threadedComment>
  <threadedComment ref="X174" personId="{3BA6D8D0-0F9B-53C8-9990-05222548B652}" id="{00E200FF-0010-45C5-A0EC-007800B50083}">
    <text xml:space="preserve">CO2-Wert
</text>
  </threadedComment>
  <threadedComment ref="Y174" personId="{3BA6D8D0-0F9B-53C8-9990-05222548B652}" id="{0033006E-00FB-4A7F-AE85-0087007A001E}">
    <text xml:space="preserve">CO2-Wert
</text>
  </threadedComment>
  <threadedComment ref="Z174" personId="{3BA6D8D0-0F9B-53C8-9990-05222548B652}" id="{008B0046-00D8-4FF0-98CD-00A900A00009}">
    <text xml:space="preserve">CO2-Wert
</text>
  </threadedComment>
  <threadedComment ref="I175" personId="{456EE2ED-E670-A743-CDD7-8DCA46ED5B0E}" id="{00D1003F-00D2-4747-BF50-00B400D100B4}">
    <text xml:space="preserve">Textfeld
</text>
  </threadedComment>
  <threadedComment ref="J175" personId="{456EE2ED-E670-A743-CDD7-8DCA46ED5B0E}" id="{00010073-0004-494E-8BBF-000500030067}">
    <text xml:space="preserve">Textfeld
</text>
  </threadedComment>
  <threadedComment ref="K175" personId="{456EE2ED-E670-A743-CDD7-8DCA46ED5B0E}" id="{00A5008E-0061-45F3-82D6-0004007200FA}">
    <text xml:space="preserve">Textfeld
</text>
  </threadedComment>
  <threadedComment ref="L175" personId="{456EE2ED-E670-A743-CDD7-8DCA46ED5B0E}" id="{00740024-00DE-48BA-B852-009C00E20036}">
    <text xml:space="preserve">Textfeld
</text>
  </threadedComment>
  <threadedComment ref="M175" personId="{456EE2ED-E670-A743-CDD7-8DCA46ED5B0E}" id="{008F001D-0076-49FB-8172-005E00B000B3}">
    <text xml:space="preserve">Textfeld
</text>
  </threadedComment>
  <threadedComment ref="N175" personId="{456EE2ED-E670-A743-CDD7-8DCA46ED5B0E}" id="{009300FF-004B-4D79-9245-0075000600B1}">
    <text xml:space="preserve">Textfeld
</text>
  </threadedComment>
  <threadedComment ref="O175" personId="{456EE2ED-E670-A743-CDD7-8DCA46ED5B0E}" id="{00BF0045-00F1-4D42-9E51-004E0075001F}">
    <text xml:space="preserve">Textfeld
</text>
  </threadedComment>
  <threadedComment ref="P175" personId="{456EE2ED-E670-A743-CDD7-8DCA46ED5B0E}" id="{0007005C-0081-428C-8092-00FB005200D0}">
    <text xml:space="preserve">Textfeld
</text>
  </threadedComment>
  <threadedComment ref="Q175" personId="{456EE2ED-E670-A743-CDD7-8DCA46ED5B0E}" id="{004E0070-008D-48A4-820E-00800020008F}">
    <text xml:space="preserve">Textfeld
</text>
  </threadedComment>
  <threadedComment ref="R175" personId="{456EE2ED-E670-A743-CDD7-8DCA46ED5B0E}" id="{007B0089-00A1-483A-AD64-003400900056}">
    <text xml:space="preserve">Textfeld
</text>
  </threadedComment>
  <threadedComment ref="S175" personId="{456EE2ED-E670-A743-CDD7-8DCA46ED5B0E}" id="{006A0018-004B-4600-A5B2-00B100670019}">
    <text xml:space="preserve">Textfeld
</text>
  </threadedComment>
  <threadedComment ref="T175" personId="{456EE2ED-E670-A743-CDD7-8DCA46ED5B0E}" id="{009E00D6-0073-4EAF-A47F-00A90030007B}">
    <text xml:space="preserve">Textfeld
</text>
  </threadedComment>
  <threadedComment ref="U175" personId="{456EE2ED-E670-A743-CDD7-8DCA46ED5B0E}" id="{00640086-0039-4D27-9245-00D0005400BA}">
    <text xml:space="preserve">Textfeld
</text>
  </threadedComment>
  <threadedComment ref="V175" personId="{456EE2ED-E670-A743-CDD7-8DCA46ED5B0E}" id="{00CB00F8-0006-4F6B-9E9A-00A800BE001C}">
    <text xml:space="preserve">Textfeld
</text>
  </threadedComment>
  <threadedComment ref="W175" personId="{456EE2ED-E670-A743-CDD7-8DCA46ED5B0E}" id="{006100C6-0056-45AC-9DFB-00FD007700E6}">
    <text xml:space="preserve">Textfeld
</text>
  </threadedComment>
  <threadedComment ref="X175" personId="{456EE2ED-E670-A743-CDD7-8DCA46ED5B0E}" id="{009C0001-0048-46C6-B147-00BB007C0058}">
    <text xml:space="preserve">Textfeld
</text>
  </threadedComment>
  <threadedComment ref="Y175" personId="{456EE2ED-E670-A743-CDD7-8DCA46ED5B0E}" id="{00EC00D9-0086-4501-B4AB-00FB0049006A}">
    <text xml:space="preserve">Textfeld
</text>
  </threadedComment>
  <threadedComment ref="Z175" personId="{456EE2ED-E670-A743-CDD7-8DCA46ED5B0E}" id="{00410041-00E1-4010-9248-0012005500F1}">
    <text xml:space="preserve">Textfeld
</text>
  </threadedComment>
  <threadedComment ref="I176" personId="{3BA6D8D0-0F9B-53C8-9990-05222548B652}" id="{00ED007D-0006-47D7-9EA4-001F004A00D9}">
    <text xml:space="preserve">CO2-Wert
</text>
  </threadedComment>
  <threadedComment ref="J176" personId="{3BA6D8D0-0F9B-53C8-9990-05222548B652}" id="{004D009A-0098-4EB1-806D-009100A600EF}">
    <text xml:space="preserve">CO2-Wert
</text>
  </threadedComment>
  <threadedComment ref="K176" personId="{3BA6D8D0-0F9B-53C8-9990-05222548B652}" id="{006900CA-007F-43F2-A0CC-00AA0042003D}">
    <text xml:space="preserve">CO2-Wert
</text>
  </threadedComment>
  <threadedComment ref="L176" personId="{3BA6D8D0-0F9B-53C8-9990-05222548B652}" id="{00DE0069-00D3-4DEE-A6E6-007B003400EB}">
    <text xml:space="preserve">CO2-Wert
</text>
  </threadedComment>
  <threadedComment ref="M176" personId="{3BA6D8D0-0F9B-53C8-9990-05222548B652}" id="{00870007-000B-4523-8636-00DC00700077}">
    <text xml:space="preserve">CO2-Wert
</text>
  </threadedComment>
  <threadedComment ref="N176" personId="{3BA6D8D0-0F9B-53C8-9990-05222548B652}" id="{008500D5-00B0-4008-A2B2-00D8006A00F0}">
    <text xml:space="preserve">CO2-Wert
</text>
  </threadedComment>
  <threadedComment ref="O176" personId="{3BA6D8D0-0F9B-53C8-9990-05222548B652}" id="{00860058-00BA-47F8-A338-00A9003300D4}">
    <text xml:space="preserve">CO2-Wert
</text>
  </threadedComment>
  <threadedComment ref="P176" personId="{3BA6D8D0-0F9B-53C8-9990-05222548B652}" id="{00DF002F-00B2-4DB1-BD0B-009B00C7007D}">
    <text xml:space="preserve">CO2-Wert
</text>
  </threadedComment>
  <threadedComment ref="Q176" personId="{3BA6D8D0-0F9B-53C8-9990-05222548B652}" id="{000900D7-009E-44DC-B8EC-00120036008D}">
    <text xml:space="preserve">CO2-Wert
</text>
  </threadedComment>
  <threadedComment ref="R176" personId="{3BA6D8D0-0F9B-53C8-9990-05222548B652}" id="{00E00031-0083-46C3-A854-006000B2002E}">
    <text xml:space="preserve">CO2-Wert
</text>
  </threadedComment>
  <threadedComment ref="S176" personId="{3BA6D8D0-0F9B-53C8-9990-05222548B652}" id="{00590016-0054-46B6-891C-000900DE004B}">
    <text xml:space="preserve">CO2-Wert
</text>
  </threadedComment>
  <threadedComment ref="T176" personId="{3BA6D8D0-0F9B-53C8-9990-05222548B652}" id="{00D80017-00EA-42DA-B0FD-00EF00DF002D}">
    <text xml:space="preserve">CO2-Wert
</text>
  </threadedComment>
  <threadedComment ref="U176" personId="{3BA6D8D0-0F9B-53C8-9990-05222548B652}" id="{00C00057-00B5-4E33-91C2-008500EF0026}">
    <text xml:space="preserve">CO2-Wert
</text>
  </threadedComment>
  <threadedComment ref="V176" personId="{3BA6D8D0-0F9B-53C8-9990-05222548B652}" id="{0085008C-00A6-45C5-AC51-002500C80079}">
    <text xml:space="preserve">CO2-Wert
</text>
  </threadedComment>
  <threadedComment ref="W176" personId="{3BA6D8D0-0F9B-53C8-9990-05222548B652}" id="{0043009B-002D-4904-9448-00A70046001D}">
    <text xml:space="preserve">CO2-Wert
</text>
  </threadedComment>
  <threadedComment ref="X176" personId="{3BA6D8D0-0F9B-53C8-9990-05222548B652}" id="{00980073-0025-4C50-94F8-007F007E00E5}">
    <text xml:space="preserve">CO2-Wert
</text>
  </threadedComment>
  <threadedComment ref="Y176" personId="{3BA6D8D0-0F9B-53C8-9990-05222548B652}" id="{00A500D4-00D3-422F-BF83-00CE00D80004}">
    <text xml:space="preserve">CO2-Wert
</text>
  </threadedComment>
  <threadedComment ref="Z176" personId="{3BA6D8D0-0F9B-53C8-9990-05222548B652}" id="{00460022-0011-4BBC-B7B2-009B004400FE}">
    <text xml:space="preserve">CO2-Wert
</text>
  </threadedComment>
  <threadedComment ref="I177" personId="{456EE2ED-E670-A743-CDD7-8DCA46ED5B0E}" id="{008400FA-00FB-4065-A5F9-0053008700C0}">
    <text xml:space="preserve">Textfeld
</text>
  </threadedComment>
  <threadedComment ref="J177" personId="{456EE2ED-E670-A743-CDD7-8DCA46ED5B0E}" id="{00AE00CC-00C9-45F8-8B85-00E800FD0069}">
    <text xml:space="preserve">Textfeld
</text>
  </threadedComment>
  <threadedComment ref="K177" personId="{456EE2ED-E670-A743-CDD7-8DCA46ED5B0E}" id="{00F80080-00FD-481A-A644-002D004C003E}">
    <text xml:space="preserve">Textfeld
</text>
  </threadedComment>
  <threadedComment ref="L177" personId="{456EE2ED-E670-A743-CDD7-8DCA46ED5B0E}" id="{00510085-00BE-422D-AA9A-0023000B0089}">
    <text xml:space="preserve">Textfeld
</text>
  </threadedComment>
  <threadedComment ref="M177" personId="{456EE2ED-E670-A743-CDD7-8DCA46ED5B0E}" id="{009000A8-00DE-46AA-B002-000600C300DE}">
    <text xml:space="preserve">Textfeld
</text>
  </threadedComment>
  <threadedComment ref="N177" personId="{456EE2ED-E670-A743-CDD7-8DCA46ED5B0E}" id="{00A50098-00BF-4425-A277-006C0058003A}">
    <text xml:space="preserve">Textfeld
</text>
  </threadedComment>
  <threadedComment ref="O177" personId="{456EE2ED-E670-A743-CDD7-8DCA46ED5B0E}" id="{007000FF-0068-424F-8DD9-00C000EB004B}">
    <text xml:space="preserve">Textfeld
</text>
  </threadedComment>
  <threadedComment ref="P177" personId="{456EE2ED-E670-A743-CDD7-8DCA46ED5B0E}" id="{009E00D0-00CE-48A4-BF39-00C600800024}">
    <text xml:space="preserve">Textfeld
</text>
  </threadedComment>
  <threadedComment ref="Q177" personId="{456EE2ED-E670-A743-CDD7-8DCA46ED5B0E}" id="{0024009B-0021-46D8-9BCD-009500110011}">
    <text xml:space="preserve">Textfeld
</text>
  </threadedComment>
  <threadedComment ref="R177" personId="{456EE2ED-E670-A743-CDD7-8DCA46ED5B0E}" id="{004D00D8-00E7-4B7C-BFC3-00F3000F00FA}">
    <text xml:space="preserve">Textfeld
</text>
  </threadedComment>
  <threadedComment ref="S177" personId="{456EE2ED-E670-A743-CDD7-8DCA46ED5B0E}" id="{00C900F9-0022-43EF-92F8-007700F6002C}">
    <text xml:space="preserve">Textfeld
</text>
  </threadedComment>
  <threadedComment ref="T177" personId="{456EE2ED-E670-A743-CDD7-8DCA46ED5B0E}" id="{00F40008-0024-40B8-AE43-00E50002004C}">
    <text xml:space="preserve">Textfeld
</text>
  </threadedComment>
  <threadedComment ref="U177" personId="{456EE2ED-E670-A743-CDD7-8DCA46ED5B0E}" id="{00940041-007F-45B9-9601-000C00AF00DF}">
    <text xml:space="preserve">Textfeld
</text>
  </threadedComment>
  <threadedComment ref="V177" personId="{456EE2ED-E670-A743-CDD7-8DCA46ED5B0E}" id="{0074002A-00B7-4BD4-85AF-006800FE00D1}">
    <text xml:space="preserve">Textfeld
</text>
  </threadedComment>
  <threadedComment ref="W177" personId="{456EE2ED-E670-A743-CDD7-8DCA46ED5B0E}" id="{00D40020-00B9-4EF0-BF8A-008A0081002A}">
    <text xml:space="preserve">Textfeld
</text>
  </threadedComment>
  <threadedComment ref="X177" personId="{456EE2ED-E670-A743-CDD7-8DCA46ED5B0E}" id="{006F00F4-006D-426E-BD72-000700D6003C}">
    <text xml:space="preserve">Textfeld
</text>
  </threadedComment>
  <threadedComment ref="Y177" personId="{456EE2ED-E670-A743-CDD7-8DCA46ED5B0E}" id="{0065003F-00B5-4E56-865A-00760085009A}">
    <text xml:space="preserve">Textfeld
</text>
  </threadedComment>
  <threadedComment ref="Z177" personId="{456EE2ED-E670-A743-CDD7-8DCA46ED5B0E}" id="{001C004E-00D6-433D-83E3-000900640001}">
    <text xml:space="preserve">Textfeld
</text>
  </threadedComment>
  <threadedComment ref="I178" personId="{3BA6D8D0-0F9B-53C8-9990-05222548B652}" id="{A95BD918-3259-ED48-AFD5-A2A0327BCE8C}">
    <text xml:space="preserve">CO2-Wert
</text>
  </threadedComment>
  <threadedComment ref="J178" personId="{3BA6D8D0-0F9B-53C8-9990-05222548B652}" id="{02CC07EF-108A-5D86-A4A9-49B7D099DA54}">
    <text xml:space="preserve">CO2-Wert
</text>
  </threadedComment>
  <threadedComment ref="K178" personId="{3BA6D8D0-0F9B-53C8-9990-05222548B652}" id="{2E459829-F56C-D50C-983D-1921C996636A}">
    <text xml:space="preserve">CO2-Wert
</text>
  </threadedComment>
  <threadedComment ref="L178" personId="{3BA6D8D0-0F9B-53C8-9990-05222548B652}" id="{DBD364FC-1756-5FD8-1479-ECE648B0F095}">
    <text xml:space="preserve">CO2-Wert
</text>
  </threadedComment>
  <threadedComment ref="M178" personId="{3BA6D8D0-0F9B-53C8-9990-05222548B652}" id="{ADFC60B9-489C-0BB7-3EF7-30B4A07255B9}">
    <text xml:space="preserve">CO2-Wert
</text>
  </threadedComment>
  <threadedComment ref="N178" personId="{3BA6D8D0-0F9B-53C8-9990-05222548B652}" id="{AAF95E7A-9340-37F2-8883-A3EEF9B445A1}">
    <text xml:space="preserve">CO2-Wert
</text>
  </threadedComment>
  <threadedComment ref="O178" personId="{3BA6D8D0-0F9B-53C8-9990-05222548B652}" id="{9AD3B9B0-A080-0CE8-09B0-AEA45EAB3D38}">
    <text xml:space="preserve">CO2-Wert
</text>
  </threadedComment>
  <threadedComment ref="P178" personId="{3BA6D8D0-0F9B-53C8-9990-05222548B652}" id="{18A5FB01-7127-B135-9B9D-0B3C5717A0D4}">
    <text xml:space="preserve">CO2-Wert
</text>
  </threadedComment>
  <threadedComment ref="Q178" personId="{3BA6D8D0-0F9B-53C8-9990-05222548B652}" id="{BD3BDC22-B482-16DF-A461-F8A9B67DAF56}">
    <text xml:space="preserve">CO2-Wert
</text>
  </threadedComment>
  <threadedComment ref="R178" personId="{3BA6D8D0-0F9B-53C8-9990-05222548B652}" id="{41A1537F-F0C6-8B12-EA3E-78DC78973895}">
    <text xml:space="preserve">CO2-Wert
</text>
  </threadedComment>
  <threadedComment ref="S178" personId="{3BA6D8D0-0F9B-53C8-9990-05222548B652}" id="{D2943014-D947-541F-03DE-661DAB54D4E9}">
    <text xml:space="preserve">CO2-Wert
</text>
  </threadedComment>
  <threadedComment ref="T178" personId="{3BA6D8D0-0F9B-53C8-9990-05222548B652}" id="{07A178F3-61AB-9BF2-C870-E323E64773D5}">
    <text xml:space="preserve">CO2-Wert
</text>
  </threadedComment>
  <threadedComment ref="U178" personId="{3BA6D8D0-0F9B-53C8-9990-05222548B652}" id="{B71B6DC7-C209-B98B-3CE2-A065051795E3}">
    <text xml:space="preserve">CO2-Wert
</text>
  </threadedComment>
  <threadedComment ref="V178" personId="{3BA6D8D0-0F9B-53C8-9990-05222548B652}" id="{993C0132-842C-980D-271B-DDBE78606E18}">
    <text xml:space="preserve">CO2-Wert
</text>
  </threadedComment>
  <threadedComment ref="W178" personId="{3BA6D8D0-0F9B-53C8-9990-05222548B652}" id="{0144EFDB-3884-FFC7-B090-CD18BFBAD5ED}">
    <text xml:space="preserve">CO2-Wert
</text>
  </threadedComment>
  <threadedComment ref="X178" personId="{3BA6D8D0-0F9B-53C8-9990-05222548B652}" id="{5CF12B5F-0B60-0435-F8AF-82D40B7682B5}">
    <text xml:space="preserve">CO2-Wert
</text>
  </threadedComment>
  <threadedComment ref="Y178" personId="{3BA6D8D0-0F9B-53C8-9990-05222548B652}" id="{9090EC6F-1D3C-74A4-E062-39C08017E6C4}">
    <text xml:space="preserve">CO2-Wert
</text>
  </threadedComment>
  <threadedComment ref="Z178" personId="{3BA6D8D0-0F9B-53C8-9990-05222548B652}" id="{8416F4A0-1E6F-AB34-880F-663FEB99385A}">
    <text xml:space="preserve">CO2-Wert
</text>
  </threadedComment>
  <threadedComment ref="I179" personId="{456EE2ED-E670-A743-CDD7-8DCA46ED5B0E}" id="{95CBEF38-8F7B-5B5E-FE28-5A1A9CC0CC19}">
    <text xml:space="preserve">Textfeld
</text>
  </threadedComment>
  <threadedComment ref="J179" personId="{456EE2ED-E670-A743-CDD7-8DCA46ED5B0E}" id="{47495A4A-A355-99A3-2C7F-50840D882C10}">
    <text xml:space="preserve">Textfeld
</text>
  </threadedComment>
  <threadedComment ref="K179" personId="{456EE2ED-E670-A743-CDD7-8DCA46ED5B0E}" id="{884C2E47-53C4-1E50-DE7E-EDAB7FD3CC66}">
    <text xml:space="preserve">Textfeld
</text>
  </threadedComment>
  <threadedComment ref="L179" personId="{456EE2ED-E670-A743-CDD7-8DCA46ED5B0E}" id="{A2AA36AC-FECF-4463-BAD9-0DAA8A90D25F}">
    <text xml:space="preserve">Textfeld
</text>
  </threadedComment>
  <threadedComment ref="M179" personId="{456EE2ED-E670-A743-CDD7-8DCA46ED5B0E}" id="{A02FF7A9-40E4-B860-1014-0FB4DC6A32B0}">
    <text xml:space="preserve">Textfeld
</text>
  </threadedComment>
  <threadedComment ref="N179" personId="{456EE2ED-E670-A743-CDD7-8DCA46ED5B0E}" id="{7C8E49AD-BF07-8C2C-B000-812D3AAF2EE7}">
    <text xml:space="preserve">Textfeld
</text>
  </threadedComment>
  <threadedComment ref="O179" personId="{456EE2ED-E670-A743-CDD7-8DCA46ED5B0E}" id="{329D1F9C-B5DF-6157-4DB0-193964CFBB88}">
    <text xml:space="preserve">Textfeld
</text>
  </threadedComment>
  <threadedComment ref="P179" personId="{456EE2ED-E670-A743-CDD7-8DCA46ED5B0E}" id="{66FA8E5D-2837-DE13-46C1-2B845AB4268F}">
    <text xml:space="preserve">Textfeld
</text>
  </threadedComment>
  <threadedComment ref="Q179" personId="{456EE2ED-E670-A743-CDD7-8DCA46ED5B0E}" id="{14E84D01-6426-A913-7C9A-017E6F429690}">
    <text xml:space="preserve">Textfeld
</text>
  </threadedComment>
  <threadedComment ref="R179" personId="{456EE2ED-E670-A743-CDD7-8DCA46ED5B0E}" id="{D9B1CE98-235C-B92A-023F-C03DABB82F41}">
    <text xml:space="preserve">Textfeld
</text>
  </threadedComment>
  <threadedComment ref="S179" personId="{456EE2ED-E670-A743-CDD7-8DCA46ED5B0E}" id="{BFD7D2E2-1BB5-102C-DAB2-CAAEAE276959}">
    <text xml:space="preserve">Textfeld
</text>
  </threadedComment>
  <threadedComment ref="T179" personId="{456EE2ED-E670-A743-CDD7-8DCA46ED5B0E}" id="{6C0FC871-E274-3446-A632-F63ACAD89D17}">
    <text xml:space="preserve">Textfeld
</text>
  </threadedComment>
  <threadedComment ref="U179" personId="{456EE2ED-E670-A743-CDD7-8DCA46ED5B0E}" id="{DC82A0CC-59E9-35C4-7A39-D9A89CBCE0A9}">
    <text xml:space="preserve">Textfeld
</text>
  </threadedComment>
  <threadedComment ref="V179" personId="{456EE2ED-E670-A743-CDD7-8DCA46ED5B0E}" id="{B259758C-9065-AA89-996B-1176DF7075D6}">
    <text xml:space="preserve">Textfeld
</text>
  </threadedComment>
  <threadedComment ref="W179" personId="{456EE2ED-E670-A743-CDD7-8DCA46ED5B0E}" id="{503CD3A3-8ABD-84F4-C5DA-E558A2396FFB}">
    <text xml:space="preserve">Textfeld
</text>
  </threadedComment>
  <threadedComment ref="X179" personId="{456EE2ED-E670-A743-CDD7-8DCA46ED5B0E}" id="{E87394DF-F43C-FFB3-C7DF-6EDBD9EC7414}">
    <text xml:space="preserve">Textfeld
</text>
  </threadedComment>
  <threadedComment ref="Y179" personId="{456EE2ED-E670-A743-CDD7-8DCA46ED5B0E}" id="{8F8F4677-CD09-00A3-5E16-8B667F5FA5E1}">
    <text xml:space="preserve">Textfeld
</text>
  </threadedComment>
  <threadedComment ref="Z179" personId="{456EE2ED-E670-A743-CDD7-8DCA46ED5B0E}" id="{EBF9FF61-F275-3B39-F71A-A7CC620B9583}">
    <text xml:space="preserve">Textfeld
</text>
  </threadedComment>
  <threadedComment ref="I180" personId="{3BA6D8D0-0F9B-53C8-9990-05222548B652}" id="{60323D17-492E-C852-9C94-8D41D5432277}">
    <text xml:space="preserve">CO2-Wert
</text>
  </threadedComment>
  <threadedComment ref="J180" personId="{3BA6D8D0-0F9B-53C8-9990-05222548B652}" id="{863AC90D-BE6F-A391-50F5-829F54E38676}">
    <text xml:space="preserve">CO2-Wert
</text>
  </threadedComment>
  <threadedComment ref="K180" personId="{3BA6D8D0-0F9B-53C8-9990-05222548B652}" id="{8D67981A-B6B5-0010-AB27-5743CD3F2CE0}">
    <text xml:space="preserve">CO2-Wert
</text>
  </threadedComment>
  <threadedComment ref="L180" personId="{3BA6D8D0-0F9B-53C8-9990-05222548B652}" id="{38CBC769-F555-82FF-38CE-0C259F71FF64}">
    <text xml:space="preserve">CO2-Wert
</text>
  </threadedComment>
  <threadedComment ref="M180" personId="{3BA6D8D0-0F9B-53C8-9990-05222548B652}" id="{868F28C8-B6B4-EE7F-0CE6-696EC4F861DD}">
    <text xml:space="preserve">CO2-Wert
</text>
  </threadedComment>
  <threadedComment ref="N180" personId="{3BA6D8D0-0F9B-53C8-9990-05222548B652}" id="{1D2ED187-C7FB-7C72-4077-2ED847668A9B}">
    <text xml:space="preserve">CO2-Wert
</text>
  </threadedComment>
  <threadedComment ref="O180" personId="{3BA6D8D0-0F9B-53C8-9990-05222548B652}" id="{CBFFF00E-FB04-45D6-CBE9-48C50583F52F}">
    <text xml:space="preserve">CO2-Wert
</text>
  </threadedComment>
  <threadedComment ref="P180" personId="{3BA6D8D0-0F9B-53C8-9990-05222548B652}" id="{DE0DB62F-DB90-3E74-B1F5-35D13165709E}">
    <text xml:space="preserve">CO2-Wert
</text>
  </threadedComment>
  <threadedComment ref="Q180" personId="{3BA6D8D0-0F9B-53C8-9990-05222548B652}" id="{7BA9FCAD-2671-CBC6-D357-64F8DA7163F7}">
    <text xml:space="preserve">CO2-Wert
</text>
  </threadedComment>
  <threadedComment ref="R180" personId="{3BA6D8D0-0F9B-53C8-9990-05222548B652}" id="{C96487A9-4593-660D-BE78-CA98FEB4B709}">
    <text xml:space="preserve">CO2-Wert
</text>
  </threadedComment>
  <threadedComment ref="S180" personId="{3BA6D8D0-0F9B-53C8-9990-05222548B652}" id="{D0F79F86-EF78-32A5-EA96-7E6D6F863239}">
    <text xml:space="preserve">CO2-Wert
</text>
  </threadedComment>
  <threadedComment ref="T180" personId="{3BA6D8D0-0F9B-53C8-9990-05222548B652}" id="{9AB5CBF2-1B7B-9D2E-152D-05857C5FEA41}">
    <text xml:space="preserve">CO2-Wert
</text>
  </threadedComment>
  <threadedComment ref="U180" personId="{3BA6D8D0-0F9B-53C8-9990-05222548B652}" id="{AD10BB28-9D5D-852B-AB43-910D337DA9D5}">
    <text xml:space="preserve">CO2-Wert
</text>
  </threadedComment>
  <threadedComment ref="V180" personId="{3BA6D8D0-0F9B-53C8-9990-05222548B652}" id="{F9A2BDFA-5A7F-1AFA-9B2E-447EF6EA7E18}">
    <text xml:space="preserve">CO2-Wert
</text>
  </threadedComment>
  <threadedComment ref="W180" personId="{3BA6D8D0-0F9B-53C8-9990-05222548B652}" id="{5086D17C-40E2-ABE2-C328-1049DE0638F2}">
    <text xml:space="preserve">CO2-Wert
</text>
  </threadedComment>
  <threadedComment ref="X180" personId="{3BA6D8D0-0F9B-53C8-9990-05222548B652}" id="{7C4AD480-DB6F-E280-F358-B06AA6BD4208}">
    <text xml:space="preserve">CO2-Wert
</text>
  </threadedComment>
  <threadedComment ref="Y180" personId="{3BA6D8D0-0F9B-53C8-9990-05222548B652}" id="{ECDB8197-591D-C804-AB8C-47595D239728}">
    <text xml:space="preserve">CO2-Wert
</text>
  </threadedComment>
  <threadedComment ref="Z180" personId="{3BA6D8D0-0F9B-53C8-9990-05222548B652}" id="{1C3F2C93-0BE9-C2F9-A1D0-F9A524F1CE95}">
    <text xml:space="preserve">CO2-Wert
</text>
  </threadedComment>
  <threadedComment ref="I181" personId="{456EE2ED-E670-A743-CDD7-8DCA46ED5B0E}" id="{F9EBE93E-CBE9-6367-550C-1CAB28DE6750}">
    <text xml:space="preserve">Textfeld
</text>
  </threadedComment>
  <threadedComment ref="J181" personId="{456EE2ED-E670-A743-CDD7-8DCA46ED5B0E}" id="{A95E73D0-27D4-9DFE-5B60-362F5EFABD52}">
    <text xml:space="preserve">Textfeld
</text>
  </threadedComment>
  <threadedComment ref="K181" personId="{456EE2ED-E670-A743-CDD7-8DCA46ED5B0E}" id="{687D4196-0849-F442-7A15-C6E562B6190B}">
    <text xml:space="preserve">Textfeld
</text>
  </threadedComment>
  <threadedComment ref="L181" personId="{456EE2ED-E670-A743-CDD7-8DCA46ED5B0E}" id="{DA60BE90-DD96-3C4B-B5C2-3D1930409FAD}">
    <text xml:space="preserve">Textfeld
</text>
  </threadedComment>
  <threadedComment ref="M181" personId="{456EE2ED-E670-A743-CDD7-8DCA46ED5B0E}" id="{4BB6E73B-F671-7A6C-43FD-4035F88EADB3}">
    <text xml:space="preserve">Textfeld
</text>
  </threadedComment>
  <threadedComment ref="N181" personId="{456EE2ED-E670-A743-CDD7-8DCA46ED5B0E}" id="{7D60F8E2-AFCB-F80F-0C4C-4C3BE0CDC3C9}">
    <text xml:space="preserve">Textfeld
</text>
  </threadedComment>
  <threadedComment ref="O181" personId="{456EE2ED-E670-A743-CDD7-8DCA46ED5B0E}" id="{1F25F608-E98D-C134-140B-6715EA29CEC5}">
    <text xml:space="preserve">Textfeld
</text>
  </threadedComment>
  <threadedComment ref="P181" personId="{456EE2ED-E670-A743-CDD7-8DCA46ED5B0E}" id="{EE4B506F-52CA-6D34-FEC2-084ACE44B897}">
    <text xml:space="preserve">Textfeld
</text>
  </threadedComment>
  <threadedComment ref="Q181" personId="{456EE2ED-E670-A743-CDD7-8DCA46ED5B0E}" id="{31F89208-5C10-8415-DA65-055E17A2060D}">
    <text xml:space="preserve">Textfeld
</text>
  </threadedComment>
  <threadedComment ref="R181" personId="{456EE2ED-E670-A743-CDD7-8DCA46ED5B0E}" id="{01A3D39A-F76B-6987-5920-E8BC857B7BAD}">
    <text xml:space="preserve">Textfeld
</text>
  </threadedComment>
  <threadedComment ref="S181" personId="{456EE2ED-E670-A743-CDD7-8DCA46ED5B0E}" id="{270E09D4-7D06-FD43-3BE8-1FEEFB1C6B7E}">
    <text xml:space="preserve">Textfeld
</text>
  </threadedComment>
  <threadedComment ref="T181" personId="{456EE2ED-E670-A743-CDD7-8DCA46ED5B0E}" id="{C5C3954A-E44B-56DE-A442-C0BD6EA21960}">
    <text xml:space="preserve">Textfeld
</text>
  </threadedComment>
  <threadedComment ref="U181" personId="{456EE2ED-E670-A743-CDD7-8DCA46ED5B0E}" id="{348DE7B0-F4B1-5A70-26BE-03C3BA9F9278}">
    <text xml:space="preserve">Textfeld
</text>
  </threadedComment>
  <threadedComment ref="V181" personId="{456EE2ED-E670-A743-CDD7-8DCA46ED5B0E}" id="{6057EA86-6E0C-A0F3-2111-4DF263C7CD26}">
    <text xml:space="preserve">Textfeld
</text>
  </threadedComment>
  <threadedComment ref="W181" personId="{456EE2ED-E670-A743-CDD7-8DCA46ED5B0E}" id="{6AFE512B-145A-95A6-1AD4-CDE32E1E5661}">
    <text xml:space="preserve">Textfeld
</text>
  </threadedComment>
  <threadedComment ref="X181" personId="{456EE2ED-E670-A743-CDD7-8DCA46ED5B0E}" id="{25C4E544-22F3-A6F5-48A8-5310AC8F7C98}">
    <text xml:space="preserve">Textfeld
</text>
  </threadedComment>
  <threadedComment ref="Y181" personId="{456EE2ED-E670-A743-CDD7-8DCA46ED5B0E}" id="{5E64D73B-41E7-21D8-90DD-FC63D7337A89}">
    <text xml:space="preserve">Textfeld
</text>
  </threadedComment>
  <threadedComment ref="Z181" personId="{456EE2ED-E670-A743-CDD7-8DCA46ED5B0E}" id="{D7E336FA-0BB9-6D24-FD78-DCFF2C798BDA}">
    <text xml:space="preserve">Textfeld
</text>
  </threadedComment>
  <threadedComment ref="I182" personId="{3BA6D8D0-0F9B-53C8-9990-05222548B652}" id="{57C9989B-ACCE-9B52-ED54-0136C3B0F54F}">
    <text xml:space="preserve">CO2-Wert
</text>
  </threadedComment>
  <threadedComment ref="J182" personId="{3BA6D8D0-0F9B-53C8-9990-05222548B652}" id="{AA260F1F-2727-A28D-792C-0FD4A054B1B7}">
    <text xml:space="preserve">CO2-Wert
</text>
  </threadedComment>
  <threadedComment ref="K182" personId="{3BA6D8D0-0F9B-53C8-9990-05222548B652}" id="{41B0BFFD-2662-E91A-EA5A-AC05040F2835}">
    <text xml:space="preserve">CO2-Wert
</text>
  </threadedComment>
  <threadedComment ref="L182" personId="{3BA6D8D0-0F9B-53C8-9990-05222548B652}" id="{F488E7D2-38A3-36BA-C11A-0440ADD87EE1}">
    <text xml:space="preserve">CO2-Wert
</text>
  </threadedComment>
  <threadedComment ref="M182" personId="{3BA6D8D0-0F9B-53C8-9990-05222548B652}" id="{C804DDDF-854A-3025-AA30-8FCA009FE2B8}">
    <text xml:space="preserve">CO2-Wert
</text>
  </threadedComment>
  <threadedComment ref="N182" personId="{3BA6D8D0-0F9B-53C8-9990-05222548B652}" id="{65FBFC25-C865-81D2-9B34-74893BCC1C8A}">
    <text xml:space="preserve">CO2-Wert
</text>
  </threadedComment>
  <threadedComment ref="O182" personId="{3BA6D8D0-0F9B-53C8-9990-05222548B652}" id="{0CFE6427-3B3E-CEAB-8DA2-6FC331BB360E}">
    <text xml:space="preserve">CO2-Wert
</text>
  </threadedComment>
  <threadedComment ref="P182" personId="{3BA6D8D0-0F9B-53C8-9990-05222548B652}" id="{B8D448D6-9343-4B01-23D3-CC2DA8C83BBF}">
    <text xml:space="preserve">CO2-Wert
</text>
  </threadedComment>
  <threadedComment ref="Q182" personId="{3BA6D8D0-0F9B-53C8-9990-05222548B652}" id="{9C5D620C-5B97-D575-52B8-267C780BE680}">
    <text xml:space="preserve">CO2-Wert
</text>
  </threadedComment>
  <threadedComment ref="R182" personId="{3BA6D8D0-0F9B-53C8-9990-05222548B652}" id="{17EDC21C-697E-81C8-6165-80836988EB82}">
    <text xml:space="preserve">CO2-Wert
</text>
  </threadedComment>
  <threadedComment ref="S182" personId="{3BA6D8D0-0F9B-53C8-9990-05222548B652}" id="{E90596B3-526D-1520-D407-081AE8F32134}">
    <text xml:space="preserve">CO2-Wert
</text>
  </threadedComment>
  <threadedComment ref="T182" personId="{3BA6D8D0-0F9B-53C8-9990-05222548B652}" id="{5018E1E3-9E86-277E-2E3D-F675278DDC92}">
    <text xml:space="preserve">CO2-Wert
</text>
  </threadedComment>
  <threadedComment ref="U182" personId="{3BA6D8D0-0F9B-53C8-9990-05222548B652}" id="{632B523F-C9FA-6E73-EA87-C60FF65E3716}">
    <text xml:space="preserve">CO2-Wert
</text>
  </threadedComment>
  <threadedComment ref="V182" personId="{3BA6D8D0-0F9B-53C8-9990-05222548B652}" id="{D458DE77-CD51-8603-AFF9-ABBB9EDFC5D1}">
    <text xml:space="preserve">CO2-Wert
</text>
  </threadedComment>
  <threadedComment ref="W182" personId="{3BA6D8D0-0F9B-53C8-9990-05222548B652}" id="{53C4A85D-EF9D-A82D-FEA6-294C55E93AEE}">
    <text xml:space="preserve">CO2-Wert
</text>
  </threadedComment>
  <threadedComment ref="X182" personId="{3BA6D8D0-0F9B-53C8-9990-05222548B652}" id="{5D774F0B-7893-E3E0-457F-2B2685EA1E4A}">
    <text xml:space="preserve">CO2-Wert
</text>
  </threadedComment>
  <threadedComment ref="Y182" personId="{3BA6D8D0-0F9B-53C8-9990-05222548B652}" id="{37E48D2F-52F3-2FBF-AA4C-3E15A1917C63}">
    <text xml:space="preserve">CO2-Wert
</text>
  </threadedComment>
  <threadedComment ref="Z182" personId="{3BA6D8D0-0F9B-53C8-9990-05222548B652}" id="{004853AB-6C9D-B1A8-2AE7-ED0537AF50CD}">
    <text xml:space="preserve">CO2-Wert
</text>
  </threadedComment>
  <threadedComment ref="I183" personId="{456EE2ED-E670-A743-CDD7-8DCA46ED5B0E}" id="{6BC0B86B-484A-2033-337D-0ABC78A36D48}">
    <text xml:space="preserve">Textfeld
</text>
  </threadedComment>
  <threadedComment ref="J183" personId="{456EE2ED-E670-A743-CDD7-8DCA46ED5B0E}" id="{F203AE1D-6169-9D79-1B71-D0D60BB83A80}">
    <text xml:space="preserve">Textfeld
</text>
  </threadedComment>
  <threadedComment ref="K183" personId="{456EE2ED-E670-A743-CDD7-8DCA46ED5B0E}" id="{3A1BA1C9-EB06-6532-298D-AF84B238A7CA}">
    <text xml:space="preserve">Textfeld
</text>
  </threadedComment>
  <threadedComment ref="L183" personId="{456EE2ED-E670-A743-CDD7-8DCA46ED5B0E}" id="{48C25674-E163-FCA1-1DBA-4D5DDB6AFD87}">
    <text xml:space="preserve">Textfeld
</text>
  </threadedComment>
  <threadedComment ref="M183" personId="{456EE2ED-E670-A743-CDD7-8DCA46ED5B0E}" id="{FC06497F-EC7D-A024-D8BD-BE09F0E1D6CC}">
    <text xml:space="preserve">Textfeld
</text>
  </threadedComment>
  <threadedComment ref="N183" personId="{456EE2ED-E670-A743-CDD7-8DCA46ED5B0E}" id="{33A0572D-F531-475E-867B-EA783149AF94}">
    <text xml:space="preserve">Textfeld
</text>
  </threadedComment>
  <threadedComment ref="O183" personId="{456EE2ED-E670-A743-CDD7-8DCA46ED5B0E}" id="{4D6CE4F4-F80E-71ED-3D62-BD79DA9223D6}">
    <text xml:space="preserve">Textfeld
</text>
  </threadedComment>
  <threadedComment ref="P183" personId="{456EE2ED-E670-A743-CDD7-8DCA46ED5B0E}" id="{D688DCA2-D3DD-3C40-FEC2-7F9B8131430D}">
    <text xml:space="preserve">Textfeld
</text>
  </threadedComment>
  <threadedComment ref="Q183" personId="{456EE2ED-E670-A743-CDD7-8DCA46ED5B0E}" id="{2EC8C712-DA2B-0D2F-2EF3-0E3B0FB1B0C0}">
    <text xml:space="preserve">Textfeld
</text>
  </threadedComment>
  <threadedComment ref="R183" personId="{456EE2ED-E670-A743-CDD7-8DCA46ED5B0E}" id="{637D7DFF-8B30-71BE-13D9-2ECFF923A381}">
    <text xml:space="preserve">Textfeld
</text>
  </threadedComment>
  <threadedComment ref="S183" personId="{456EE2ED-E670-A743-CDD7-8DCA46ED5B0E}" id="{39B7A409-5BDD-DEFA-F3A8-ED57E7DD613F}">
    <text xml:space="preserve">Textfeld
</text>
  </threadedComment>
  <threadedComment ref="T183" personId="{456EE2ED-E670-A743-CDD7-8DCA46ED5B0E}" id="{BBED6E34-2ABF-BD43-36A0-39BA93BB389B}">
    <text xml:space="preserve">Textfeld
</text>
  </threadedComment>
  <threadedComment ref="U183" personId="{456EE2ED-E670-A743-CDD7-8DCA46ED5B0E}" id="{9EA7F634-165F-9BEE-7372-853C99FF508D}">
    <text xml:space="preserve">Textfeld
</text>
  </threadedComment>
  <threadedComment ref="V183" personId="{456EE2ED-E670-A743-CDD7-8DCA46ED5B0E}" id="{7A0C3D07-8366-22C1-7B42-F9CD4F5BFB00}">
    <text xml:space="preserve">Textfeld
</text>
  </threadedComment>
  <threadedComment ref="W183" personId="{456EE2ED-E670-A743-CDD7-8DCA46ED5B0E}" id="{FE96E543-9E5C-19F5-AA76-7480112B31B1}">
    <text xml:space="preserve">Textfeld
</text>
  </threadedComment>
  <threadedComment ref="X183" personId="{456EE2ED-E670-A743-CDD7-8DCA46ED5B0E}" id="{66116EF2-AC6F-82BE-D7A5-FBFBD03CA74E}">
    <text xml:space="preserve">Textfeld
</text>
  </threadedComment>
  <threadedComment ref="Y183" personId="{456EE2ED-E670-A743-CDD7-8DCA46ED5B0E}" id="{CDE00CF8-872F-13DD-9EC1-7D741CA8D388}">
    <text xml:space="preserve">Textfeld
</text>
  </threadedComment>
  <threadedComment ref="Z183" personId="{456EE2ED-E670-A743-CDD7-8DCA46ED5B0E}" id="{E142FA77-2A35-A524-CDBA-EB49CCC430C8}">
    <text xml:space="preserve">Textfeld
</text>
  </threadedComment>
  <threadedComment ref="I184" personId="{3BA6D8D0-0F9B-53C8-9990-05222548B652}" id="{00EE00BF-0037-4A10-B07F-001B000400D5}">
    <text xml:space="preserve">CO2-Wert
</text>
  </threadedComment>
  <threadedComment ref="J184" personId="{3BA6D8D0-0F9B-53C8-9990-05222548B652}" id="{006C003F-00D1-4339-A69F-00A200AD008B}">
    <text xml:space="preserve">CO2-Wert
</text>
  </threadedComment>
  <threadedComment ref="K184" personId="{3BA6D8D0-0F9B-53C8-9990-05222548B652}" id="{00A60047-00D8-409E-B560-00B600C1000D}">
    <text xml:space="preserve">CO2-Wert
</text>
  </threadedComment>
  <threadedComment ref="L184" personId="{3BA6D8D0-0F9B-53C8-9990-05222548B652}" id="{00360017-003E-44A0-823C-00A20079004E}">
    <text xml:space="preserve">CO2-Wert
</text>
  </threadedComment>
  <threadedComment ref="M184" personId="{3BA6D8D0-0F9B-53C8-9990-05222548B652}" id="{006C0090-00F6-4C76-81C9-003D009300E3}">
    <text xml:space="preserve">CO2-Wert
</text>
  </threadedComment>
  <threadedComment ref="N184" personId="{3BA6D8D0-0F9B-53C8-9990-05222548B652}" id="{00DB001D-00C7-444D-9A46-00C6000B000B}">
    <text xml:space="preserve">CO2-Wert
</text>
  </threadedComment>
  <threadedComment ref="O184" personId="{3BA6D8D0-0F9B-53C8-9990-05222548B652}" id="{0073008C-001B-48D0-973D-006300C900DF}">
    <text xml:space="preserve">CO2-Wert
</text>
  </threadedComment>
  <threadedComment ref="P184" personId="{3BA6D8D0-0F9B-53C8-9990-05222548B652}" id="{0021002E-008C-4E93-8AD9-0020007000A3}">
    <text xml:space="preserve">CO2-Wert
</text>
  </threadedComment>
  <threadedComment ref="Q184" personId="{3BA6D8D0-0F9B-53C8-9990-05222548B652}" id="{004800B8-0007-4D64-AB01-00FC0006005D}">
    <text xml:space="preserve">CO2-Wert
</text>
  </threadedComment>
  <threadedComment ref="R184" personId="{3BA6D8D0-0F9B-53C8-9990-05222548B652}" id="{00B900DA-008F-4EE1-AC02-006700F60030}">
    <text xml:space="preserve">CO2-Wert
</text>
  </threadedComment>
  <threadedComment ref="S184" personId="{3BA6D8D0-0F9B-53C8-9990-05222548B652}" id="{00490053-00A9-46B5-BF10-005E00B600D9}">
    <text xml:space="preserve">CO2-Wert
</text>
  </threadedComment>
  <threadedComment ref="T184" personId="{3BA6D8D0-0F9B-53C8-9990-05222548B652}" id="{00D600F5-0055-4CF8-B98E-000F00A7008D}">
    <text xml:space="preserve">CO2-Wert
</text>
  </threadedComment>
  <threadedComment ref="U184" personId="{3BA6D8D0-0F9B-53C8-9990-05222548B652}" id="{00FF006B-0023-4B8B-92E2-00B8009C00E4}">
    <text xml:space="preserve">CO2-Wert
</text>
  </threadedComment>
  <threadedComment ref="V184" personId="{3BA6D8D0-0F9B-53C8-9990-05222548B652}" id="{0093006B-00EF-48F4-B690-0091008600FA}">
    <text xml:space="preserve">CO2-Wert
</text>
  </threadedComment>
  <threadedComment ref="W184" personId="{3BA6D8D0-0F9B-53C8-9990-05222548B652}" id="{009800EB-002F-47B2-B716-0096008D0037}">
    <text xml:space="preserve">CO2-Wert
</text>
  </threadedComment>
  <threadedComment ref="X184" personId="{3BA6D8D0-0F9B-53C8-9990-05222548B652}" id="{00350015-002E-409C-BBF2-00FE0085009F}">
    <text xml:space="preserve">CO2-Wert
</text>
  </threadedComment>
  <threadedComment ref="Y184" personId="{3BA6D8D0-0F9B-53C8-9990-05222548B652}" id="{006D0030-0017-4008-A34C-00270031004B}">
    <text xml:space="preserve">CO2-Wert
</text>
  </threadedComment>
  <threadedComment ref="Z184" personId="{3BA6D8D0-0F9B-53C8-9990-05222548B652}" id="{0094001A-00FA-446D-A8A5-00DC00DD00AE}">
    <text xml:space="preserve">CO2-Wert
</text>
  </threadedComment>
  <threadedComment ref="I185" personId="{456EE2ED-E670-A743-CDD7-8DCA46ED5B0E}" id="{00F10089-003B-476A-A323-00200047000A}">
    <text xml:space="preserve">Textfeld
</text>
  </threadedComment>
  <threadedComment ref="J185" personId="{456EE2ED-E670-A743-CDD7-8DCA46ED5B0E}" id="{00B600A8-00D3-44C0-B967-00AB004A00BF}">
    <text xml:space="preserve">Textfeld
</text>
  </threadedComment>
  <threadedComment ref="K185" personId="{456EE2ED-E670-A743-CDD7-8DCA46ED5B0E}" id="{002F007E-0091-4B27-AF6F-00CD00C100C0}">
    <text xml:space="preserve">Textfeld
</text>
  </threadedComment>
  <threadedComment ref="L185" personId="{456EE2ED-E670-A743-CDD7-8DCA46ED5B0E}" id="{00730084-00B3-4F7F-9D0C-003C00340055}">
    <text xml:space="preserve">Textfeld
</text>
  </threadedComment>
  <threadedComment ref="M185" personId="{456EE2ED-E670-A743-CDD7-8DCA46ED5B0E}" id="{003800AC-00F1-48C7-B456-00D800820065}">
    <text xml:space="preserve">Textfeld
</text>
  </threadedComment>
  <threadedComment ref="N185" personId="{456EE2ED-E670-A743-CDD7-8DCA46ED5B0E}" id="{00B2009C-00D3-4872-9E2E-000600EB003D}">
    <text xml:space="preserve">Textfeld
</text>
  </threadedComment>
  <threadedComment ref="O185" personId="{456EE2ED-E670-A743-CDD7-8DCA46ED5B0E}" id="{008F00EF-00D7-4355-8252-001700500027}">
    <text xml:space="preserve">Textfeld
</text>
  </threadedComment>
  <threadedComment ref="P185" personId="{456EE2ED-E670-A743-CDD7-8DCA46ED5B0E}" id="{006B001E-0090-4500-92C6-005E001C0007}">
    <text xml:space="preserve">Textfeld
</text>
  </threadedComment>
  <threadedComment ref="Q185" personId="{456EE2ED-E670-A743-CDD7-8DCA46ED5B0E}" id="{003700C4-0066-4687-A7DD-001500CE0071}">
    <text xml:space="preserve">Textfeld
</text>
  </threadedComment>
  <threadedComment ref="R185" personId="{456EE2ED-E670-A743-CDD7-8DCA46ED5B0E}" id="{00CF00A2-009B-4CD9-8BC0-00D90085006F}">
    <text xml:space="preserve">Textfeld
</text>
  </threadedComment>
  <threadedComment ref="S185" personId="{456EE2ED-E670-A743-CDD7-8DCA46ED5B0E}" id="{00A20019-0044-4DA5-AA64-0093008E003A}">
    <text xml:space="preserve">Textfeld
</text>
  </threadedComment>
  <threadedComment ref="T185" personId="{456EE2ED-E670-A743-CDD7-8DCA46ED5B0E}" id="{005B00EE-0085-4F7C-9C90-00E900EC00C6}">
    <text xml:space="preserve">Textfeld
</text>
  </threadedComment>
  <threadedComment ref="U185" personId="{456EE2ED-E670-A743-CDD7-8DCA46ED5B0E}" id="{00CE0052-00D2-425A-B022-004E002B002A}">
    <text xml:space="preserve">Textfeld
</text>
  </threadedComment>
  <threadedComment ref="V185" personId="{456EE2ED-E670-A743-CDD7-8DCA46ED5B0E}" id="{007E0010-00C5-4F05-9FE6-002A00D800C9}">
    <text xml:space="preserve">Textfeld
</text>
  </threadedComment>
  <threadedComment ref="W185" personId="{456EE2ED-E670-A743-CDD7-8DCA46ED5B0E}" id="{005C00BF-0005-4E6C-A6DF-00320097006B}">
    <text xml:space="preserve">Textfeld
</text>
  </threadedComment>
  <threadedComment ref="X185" personId="{456EE2ED-E670-A743-CDD7-8DCA46ED5B0E}" id="{00AA00D9-0049-48DE-B6A4-00F6003A00C5}">
    <text xml:space="preserve">Textfeld
</text>
  </threadedComment>
  <threadedComment ref="Y185" personId="{456EE2ED-E670-A743-CDD7-8DCA46ED5B0E}" id="{00300051-00B8-4323-A510-00B5002D00FC}">
    <text xml:space="preserve">Textfeld
</text>
  </threadedComment>
  <threadedComment ref="Z185" personId="{456EE2ED-E670-A743-CDD7-8DCA46ED5B0E}" id="{00D000B1-0017-4A0F-955F-00CE003500EF}">
    <text xml:space="preserve">Textfeld
</text>
  </threadedComment>
  <threadedComment ref="I192" personId="{3BA6D8D0-0F9B-53C8-9990-05222548B652}" id="{001300D3-00D5-4C41-8C4C-0065008700CC}">
    <text xml:space="preserve">CO2-Wert
</text>
  </threadedComment>
  <threadedComment ref="J192" personId="{3BA6D8D0-0F9B-53C8-9990-05222548B652}" id="{000A008C-0004-4476-8B57-005000F8000D}">
    <text xml:space="preserve">CO2-Wert
</text>
  </threadedComment>
  <threadedComment ref="K192" personId="{3BA6D8D0-0F9B-53C8-9990-05222548B652}" id="{00F20045-0064-4C56-86FE-006000D5003F}">
    <text xml:space="preserve">CO2-Wert
</text>
  </threadedComment>
  <threadedComment ref="L192" personId="{3BA6D8D0-0F9B-53C8-9990-05222548B652}" id="{00DE0003-00F6-4D76-B5C0-007B00E500C1}">
    <text xml:space="preserve">CO2-Wert
</text>
  </threadedComment>
  <threadedComment ref="M192" personId="{3BA6D8D0-0F9B-53C8-9990-05222548B652}" id="{00120070-00BA-41F4-A938-00FB00C80094}">
    <text xml:space="preserve">CO2-Wert
</text>
  </threadedComment>
  <threadedComment ref="N192" personId="{3BA6D8D0-0F9B-53C8-9990-05222548B652}" id="{00E300C5-007F-489B-97CC-00C9003400F9}">
    <text xml:space="preserve">CO2-Wert
</text>
  </threadedComment>
  <threadedComment ref="O192" personId="{3BA6D8D0-0F9B-53C8-9990-05222548B652}" id="{002D005B-0027-4A1B-9B48-00A600A100AF}">
    <text xml:space="preserve">CO2-Wert
</text>
  </threadedComment>
  <threadedComment ref="P192" personId="{3BA6D8D0-0F9B-53C8-9990-05222548B652}" id="{006400B3-007E-4C1B-B14D-00F500170067}">
    <text xml:space="preserve">CO2-Wert
</text>
  </threadedComment>
  <threadedComment ref="Q192" personId="{3BA6D8D0-0F9B-53C8-9990-05222548B652}" id="{008B00BB-00DD-4CA4-B26A-000900CB002C}">
    <text xml:space="preserve">CO2-Wert
</text>
  </threadedComment>
  <threadedComment ref="R192" personId="{3BA6D8D0-0F9B-53C8-9990-05222548B652}" id="{000600A8-00AD-42F5-AF13-007A0071005E}">
    <text xml:space="preserve">CO2-Wert
</text>
  </threadedComment>
  <threadedComment ref="S192" personId="{3BA6D8D0-0F9B-53C8-9990-05222548B652}" id="{001D007A-0091-4824-A8CE-009C00E70033}">
    <text xml:space="preserve">CO2-Wert
</text>
  </threadedComment>
  <threadedComment ref="T192" personId="{3BA6D8D0-0F9B-53C8-9990-05222548B652}" id="{008E0078-002D-45E8-9309-00AA0018001E}">
    <text xml:space="preserve">CO2-Wert
</text>
  </threadedComment>
  <threadedComment ref="U192" personId="{3BA6D8D0-0F9B-53C8-9990-05222548B652}" id="{00410089-0004-430B-A0F6-009C00D600F9}">
    <text xml:space="preserve">CO2-Wert
</text>
  </threadedComment>
  <threadedComment ref="V192" personId="{3BA6D8D0-0F9B-53C8-9990-05222548B652}" id="{00620029-0024-4066-8A1A-00A2004500D0}">
    <text xml:space="preserve">CO2-Wert
</text>
  </threadedComment>
  <threadedComment ref="W192" personId="{3BA6D8D0-0F9B-53C8-9990-05222548B652}" id="{007900F5-003D-4DCE-B1AE-006F000500A5}">
    <text xml:space="preserve">CO2-Wert
</text>
  </threadedComment>
  <threadedComment ref="X192" personId="{3BA6D8D0-0F9B-53C8-9990-05222548B652}" id="{002C0050-00A0-487D-935C-00BF00E400B4}">
    <text xml:space="preserve">CO2-Wert
</text>
  </threadedComment>
  <threadedComment ref="Y192" personId="{3BA6D8D0-0F9B-53C8-9990-05222548B652}" id="{00280083-00D0-4131-94AD-005900F1004E}">
    <text xml:space="preserve">CO2-Wert
</text>
  </threadedComment>
  <threadedComment ref="Z192" personId="{3BA6D8D0-0F9B-53C8-9990-05222548B652}" id="{00B20067-0035-4ADE-A148-00E000BB00AB}">
    <text xml:space="preserve">CO2-Wert
</text>
  </threadedComment>
  <threadedComment ref="I193" personId="{456EE2ED-E670-A743-CDD7-8DCA46ED5B0E}" id="{00440025-0009-4F9D-AE6C-00DD000100D3}">
    <text xml:space="preserve">Textfeld
</text>
  </threadedComment>
  <threadedComment ref="J193" personId="{456EE2ED-E670-A743-CDD7-8DCA46ED5B0E}" id="{00440054-0023-4977-800E-00ED00E3007F}">
    <text xml:space="preserve">Textfeld
</text>
  </threadedComment>
  <threadedComment ref="K193" personId="{456EE2ED-E670-A743-CDD7-8DCA46ED5B0E}" id="{00880046-0093-474F-85BF-005F00B700A7}">
    <text xml:space="preserve">Textfeld
</text>
  </threadedComment>
  <threadedComment ref="L193" personId="{456EE2ED-E670-A743-CDD7-8DCA46ED5B0E}" id="{008C00A0-0070-42FC-9DFE-00C500D70075}">
    <text xml:space="preserve">Textfeld
</text>
  </threadedComment>
  <threadedComment ref="M193" personId="{456EE2ED-E670-A743-CDD7-8DCA46ED5B0E}" id="{00450066-00AA-4657-8B7C-007700D100A7}">
    <text xml:space="preserve">Textfeld
</text>
  </threadedComment>
  <threadedComment ref="N193" personId="{456EE2ED-E670-A743-CDD7-8DCA46ED5B0E}" id="{004B002B-009C-4C06-B280-00AC00B000CD}">
    <text xml:space="preserve">Textfeld
</text>
  </threadedComment>
  <threadedComment ref="O193" personId="{456EE2ED-E670-A743-CDD7-8DCA46ED5B0E}" id="{005B0036-0094-4C7A-A5C9-009C00EC0038}">
    <text xml:space="preserve">Textfeld
</text>
  </threadedComment>
  <threadedComment ref="P193" personId="{456EE2ED-E670-A743-CDD7-8DCA46ED5B0E}" id="{00B30034-0098-40EC-9DE4-005000FD00ED}">
    <text xml:space="preserve">Textfeld
</text>
  </threadedComment>
  <threadedComment ref="Q193" personId="{456EE2ED-E670-A743-CDD7-8DCA46ED5B0E}" id="{00D10033-0086-42EE-BA49-00A5000A0045}">
    <text xml:space="preserve">Textfeld
</text>
  </threadedComment>
  <threadedComment ref="R193" personId="{456EE2ED-E670-A743-CDD7-8DCA46ED5B0E}" id="{009200F0-0056-44CC-916C-007A003800E1}">
    <text xml:space="preserve">Textfeld
</text>
  </threadedComment>
  <threadedComment ref="S193" personId="{456EE2ED-E670-A743-CDD7-8DCA46ED5B0E}" id="{001A0048-00EF-4B2C-A1B7-00C9006700E3}">
    <text xml:space="preserve">Textfeld
</text>
  </threadedComment>
  <threadedComment ref="T193" personId="{456EE2ED-E670-A743-CDD7-8DCA46ED5B0E}" id="{009F00DB-0093-456F-B4AF-0040005300A4}">
    <text xml:space="preserve">Textfeld
</text>
  </threadedComment>
  <threadedComment ref="U193" personId="{456EE2ED-E670-A743-CDD7-8DCA46ED5B0E}" id="{00FD004A-0085-4CE9-BC3E-006700CF00F1}">
    <text xml:space="preserve">Textfeld
</text>
  </threadedComment>
  <threadedComment ref="V193" personId="{456EE2ED-E670-A743-CDD7-8DCA46ED5B0E}" id="{00C800D6-009B-4041-847C-006F00800069}">
    <text xml:space="preserve">Textfeld
</text>
  </threadedComment>
  <threadedComment ref="W193" personId="{456EE2ED-E670-A743-CDD7-8DCA46ED5B0E}" id="{000E00D6-008C-4322-AA07-005800D800ED}">
    <text xml:space="preserve">Textfeld
</text>
  </threadedComment>
  <threadedComment ref="X193" personId="{456EE2ED-E670-A743-CDD7-8DCA46ED5B0E}" id="{00A000F8-0087-4708-B7A3-006400E900AF}">
    <text xml:space="preserve">Textfeld
</text>
  </threadedComment>
  <threadedComment ref="Y193" personId="{456EE2ED-E670-A743-CDD7-8DCA46ED5B0E}" id="{00C90025-00C5-4D9B-8727-008600000021}">
    <text xml:space="preserve">Textfeld
</text>
  </threadedComment>
  <threadedComment ref="Z193" personId="{456EE2ED-E670-A743-CDD7-8DCA46ED5B0E}" id="{00F00093-0045-4AA2-9AD5-004E00BA0000}">
    <text xml:space="preserve">Textfeld
</text>
  </threadedComment>
  <threadedComment ref="I194" personId="{3BA6D8D0-0F9B-53C8-9990-05222548B652}" id="{00CE00C9-00F7-454C-ACDB-00130033002F}">
    <text xml:space="preserve">CO2-Wert
</text>
  </threadedComment>
  <threadedComment ref="J194" personId="{3BA6D8D0-0F9B-53C8-9990-05222548B652}" id="{00740036-0090-4715-92EC-00D3005100E5}">
    <text xml:space="preserve">CO2-Wert
</text>
  </threadedComment>
  <threadedComment ref="K194" personId="{3BA6D8D0-0F9B-53C8-9990-05222548B652}" id="{005A0011-00FD-4FA0-B51D-001700A500A3}">
    <text xml:space="preserve">CO2-Wert
</text>
  </threadedComment>
  <threadedComment ref="L194" personId="{3BA6D8D0-0F9B-53C8-9990-05222548B652}" id="{00380034-004A-4AB0-8063-00B20028002D}">
    <text xml:space="preserve">CO2-Wert
</text>
  </threadedComment>
  <threadedComment ref="M194" personId="{3BA6D8D0-0F9B-53C8-9990-05222548B652}" id="{00730053-00C6-4DCD-AE6A-0046009700A0}">
    <text xml:space="preserve">CO2-Wert
</text>
  </threadedComment>
  <threadedComment ref="N194" personId="{3BA6D8D0-0F9B-53C8-9990-05222548B652}" id="{0064003F-009B-4FA0-A527-0037002A0081}">
    <text xml:space="preserve">CO2-Wert
</text>
  </threadedComment>
  <threadedComment ref="O194" personId="{3BA6D8D0-0F9B-53C8-9990-05222548B652}" id="{004D00E4-0019-434C-9690-00E00013002D}">
    <text xml:space="preserve">CO2-Wert
</text>
  </threadedComment>
  <threadedComment ref="P194" personId="{3BA6D8D0-0F9B-53C8-9990-05222548B652}" id="{009E001B-0085-4B61-8246-002A00930032}">
    <text xml:space="preserve">CO2-Wert
</text>
  </threadedComment>
  <threadedComment ref="Q194" personId="{3BA6D8D0-0F9B-53C8-9990-05222548B652}" id="{00360070-00C5-4750-ADCC-00DC006C006A}">
    <text xml:space="preserve">CO2-Wert
</text>
  </threadedComment>
  <threadedComment ref="R194" personId="{3BA6D8D0-0F9B-53C8-9990-05222548B652}" id="{0021009E-00ED-4A46-BECB-00E300A10087}">
    <text xml:space="preserve">CO2-Wert
</text>
  </threadedComment>
  <threadedComment ref="S194" personId="{3BA6D8D0-0F9B-53C8-9990-05222548B652}" id="{00A50098-0088-4461-AD72-00E8009200C4}">
    <text xml:space="preserve">CO2-Wert
</text>
  </threadedComment>
  <threadedComment ref="T194" personId="{3BA6D8D0-0F9B-53C8-9990-05222548B652}" id="{00870064-0076-4936-802D-004600680001}">
    <text xml:space="preserve">CO2-Wert
</text>
  </threadedComment>
  <threadedComment ref="U194" personId="{3BA6D8D0-0F9B-53C8-9990-05222548B652}" id="{00020039-0038-43B4-A751-0075004000DB}">
    <text xml:space="preserve">CO2-Wert
</text>
  </threadedComment>
  <threadedComment ref="V194" personId="{3BA6D8D0-0F9B-53C8-9990-05222548B652}" id="{00A8006A-00A0-4095-A583-009A00E90063}">
    <text xml:space="preserve">CO2-Wert
</text>
  </threadedComment>
  <threadedComment ref="W194" personId="{3BA6D8D0-0F9B-53C8-9990-05222548B652}" id="{00590009-00A4-4BBE-87AD-000900FF0044}">
    <text xml:space="preserve">CO2-Wert
</text>
  </threadedComment>
  <threadedComment ref="X194" personId="{3BA6D8D0-0F9B-53C8-9990-05222548B652}" id="{008B0011-00E7-4997-A350-00F900F800C0}">
    <text xml:space="preserve">CO2-Wert
</text>
  </threadedComment>
  <threadedComment ref="Y194" personId="{3BA6D8D0-0F9B-53C8-9990-05222548B652}" id="{004900A0-00CF-4C8A-8BC5-002D004E0051}">
    <text xml:space="preserve">CO2-Wert
</text>
  </threadedComment>
  <threadedComment ref="Z194" personId="{3BA6D8D0-0F9B-53C8-9990-05222548B652}" id="{004800EF-0027-401F-AA53-00E5003E009E}">
    <text xml:space="preserve">CO2-Wert
</text>
  </threadedComment>
  <threadedComment ref="I195" personId="{456EE2ED-E670-A743-CDD7-8DCA46ED5B0E}" id="{007A00C3-0074-4AE4-8B0C-00360036009B}">
    <text xml:space="preserve">Textfeld
</text>
  </threadedComment>
  <threadedComment ref="J195" personId="{456EE2ED-E670-A743-CDD7-8DCA46ED5B0E}" id="{005100DC-0090-4525-A890-004400F00093}">
    <text xml:space="preserve">Textfeld
</text>
  </threadedComment>
  <threadedComment ref="K195" personId="{456EE2ED-E670-A743-CDD7-8DCA46ED5B0E}" id="{003F00A2-003C-4310-B241-001E00820093}">
    <text xml:space="preserve">Textfeld
</text>
  </threadedComment>
  <threadedComment ref="L195" personId="{456EE2ED-E670-A743-CDD7-8DCA46ED5B0E}" id="{00EC00A0-001F-4EF5-98EC-000500D90096}">
    <text xml:space="preserve">Textfeld
</text>
  </threadedComment>
  <threadedComment ref="M195" personId="{456EE2ED-E670-A743-CDD7-8DCA46ED5B0E}" id="{00A7003E-00AD-4581-B299-009B00DC00D1}">
    <text xml:space="preserve">Textfeld
</text>
  </threadedComment>
  <threadedComment ref="N195" personId="{456EE2ED-E670-A743-CDD7-8DCA46ED5B0E}" id="{00950044-00F6-4852-A6C4-00FC00070015}">
    <text xml:space="preserve">Textfeld
</text>
  </threadedComment>
  <threadedComment ref="O195" personId="{456EE2ED-E670-A743-CDD7-8DCA46ED5B0E}" id="{00DB0060-0085-4901-A170-00D20082002F}">
    <text xml:space="preserve">Textfeld
</text>
  </threadedComment>
  <threadedComment ref="P195" personId="{456EE2ED-E670-A743-CDD7-8DCA46ED5B0E}" id="{00710031-00E4-4EA5-A3E2-005800A100B0}">
    <text xml:space="preserve">Textfeld
</text>
  </threadedComment>
  <threadedComment ref="Q195" personId="{456EE2ED-E670-A743-CDD7-8DCA46ED5B0E}" id="{00EC0019-001C-4F1D-9740-009B00E90026}">
    <text xml:space="preserve">Textfeld
</text>
  </threadedComment>
  <threadedComment ref="R195" personId="{456EE2ED-E670-A743-CDD7-8DCA46ED5B0E}" id="{004000B3-007E-42F1-BF61-006400A100D0}">
    <text xml:space="preserve">Textfeld
</text>
  </threadedComment>
  <threadedComment ref="S195" personId="{456EE2ED-E670-A743-CDD7-8DCA46ED5B0E}" id="{00ED00AB-00AB-463A-8579-005A00DB00CE}">
    <text xml:space="preserve">Textfeld
</text>
  </threadedComment>
  <threadedComment ref="T195" personId="{456EE2ED-E670-A743-CDD7-8DCA46ED5B0E}" id="{00BB0080-0034-4C37-9C55-00D700810039}">
    <text xml:space="preserve">Textfeld
</text>
  </threadedComment>
  <threadedComment ref="U195" personId="{456EE2ED-E670-A743-CDD7-8DCA46ED5B0E}" id="{00E70028-0025-40CD-A27B-00B300120023}">
    <text xml:space="preserve">Textfeld
</text>
  </threadedComment>
  <threadedComment ref="V195" personId="{456EE2ED-E670-A743-CDD7-8DCA46ED5B0E}" id="{00510029-004D-4EE6-8DF3-0099005B004F}">
    <text xml:space="preserve">Textfeld
</text>
  </threadedComment>
  <threadedComment ref="W195" personId="{456EE2ED-E670-A743-CDD7-8DCA46ED5B0E}" id="{00B40051-005F-4828-A55C-005A009A0084}">
    <text xml:space="preserve">Textfeld
</text>
  </threadedComment>
  <threadedComment ref="X195" personId="{456EE2ED-E670-A743-CDD7-8DCA46ED5B0E}" id="{00ED00B4-008B-4AED-9863-004100FF00BD}">
    <text xml:space="preserve">Textfeld
</text>
  </threadedComment>
  <threadedComment ref="Y195" personId="{456EE2ED-E670-A743-CDD7-8DCA46ED5B0E}" id="{00B20005-008E-401B-A65E-003C00CE0029}">
    <text xml:space="preserve">Textfeld
</text>
  </threadedComment>
  <threadedComment ref="Z195" personId="{456EE2ED-E670-A743-CDD7-8DCA46ED5B0E}" id="{00B400E1-00F5-40C0-A6B3-0089006800C2}">
    <text xml:space="preserve">Textfeld
</text>
  </threadedComment>
  <threadedComment ref="I196" personId="{3BA6D8D0-0F9B-53C8-9990-05222548B652}" id="{0011000C-0037-4669-9DF8-00C5000300FD}">
    <text xml:space="preserve">CO2-Wert
</text>
  </threadedComment>
  <threadedComment ref="J196" personId="{3BA6D8D0-0F9B-53C8-9990-05222548B652}" id="{00650039-00EE-43F1-9C3E-00FF00180051}">
    <text xml:space="preserve">CO2-Wert
</text>
  </threadedComment>
  <threadedComment ref="K196" personId="{3BA6D8D0-0F9B-53C8-9990-05222548B652}" id="{00D8005D-00A3-441A-9785-003700E00000}">
    <text xml:space="preserve">CO2-Wert
</text>
  </threadedComment>
  <threadedComment ref="L196" personId="{3BA6D8D0-0F9B-53C8-9990-05222548B652}" id="{003700CD-00F3-4801-9056-001800F200DE}">
    <text xml:space="preserve">CO2-Wert
</text>
  </threadedComment>
  <threadedComment ref="M196" personId="{3BA6D8D0-0F9B-53C8-9990-05222548B652}" id="{00EB004A-00ED-450C-94AA-00A600CE00DF}">
    <text xml:space="preserve">CO2-Wert
</text>
  </threadedComment>
  <threadedComment ref="N196" personId="{3BA6D8D0-0F9B-53C8-9990-05222548B652}" id="{0027007A-0058-491E-BFBF-00A100D300C5}">
    <text xml:space="preserve">CO2-Wert
</text>
  </threadedComment>
  <threadedComment ref="O196" personId="{3BA6D8D0-0F9B-53C8-9990-05222548B652}" id="{00660030-00D4-4051-BB01-0090002F0072}">
    <text xml:space="preserve">CO2-Wert
</text>
  </threadedComment>
  <threadedComment ref="P196" personId="{3BA6D8D0-0F9B-53C8-9990-05222548B652}" id="{0017001B-0071-4FB5-A498-004E00FE0097}">
    <text xml:space="preserve">CO2-Wert
</text>
  </threadedComment>
  <threadedComment ref="Q196" personId="{3BA6D8D0-0F9B-53C8-9990-05222548B652}" id="{00910021-00E4-458B-9F42-00EE007400AF}">
    <text xml:space="preserve">CO2-Wert
</text>
  </threadedComment>
  <threadedComment ref="R196" personId="{3BA6D8D0-0F9B-53C8-9990-05222548B652}" id="{00620051-004D-4679-A2C4-0070008600BD}">
    <text xml:space="preserve">CO2-Wert
</text>
  </threadedComment>
  <threadedComment ref="S196" personId="{3BA6D8D0-0F9B-53C8-9990-05222548B652}" id="{009D00C8-0040-49E2-9FFC-0042005F0004}">
    <text xml:space="preserve">CO2-Wert
</text>
  </threadedComment>
  <threadedComment ref="T196" personId="{3BA6D8D0-0F9B-53C8-9990-05222548B652}" id="{00AC0047-003D-4FBE-815C-00B3006D0061}">
    <text xml:space="preserve">CO2-Wert
</text>
  </threadedComment>
  <threadedComment ref="U196" personId="{3BA6D8D0-0F9B-53C8-9990-05222548B652}" id="{00FF0013-007E-4F43-B089-00AD008300E7}">
    <text xml:space="preserve">CO2-Wert
</text>
  </threadedComment>
  <threadedComment ref="V196" personId="{3BA6D8D0-0F9B-53C8-9990-05222548B652}" id="{00E200A9-0023-4136-A18C-007B003000AE}">
    <text xml:space="preserve">CO2-Wert
</text>
  </threadedComment>
  <threadedComment ref="W196" personId="{3BA6D8D0-0F9B-53C8-9990-05222548B652}" id="{00290001-0002-4DBF-9998-003A0040002D}">
    <text xml:space="preserve">CO2-Wert
</text>
  </threadedComment>
  <threadedComment ref="X196" personId="{3BA6D8D0-0F9B-53C8-9990-05222548B652}" id="{00F90023-00B7-4D8A-A204-00AD004A00E9}">
    <text xml:space="preserve">CO2-Wert
</text>
  </threadedComment>
  <threadedComment ref="Y196" personId="{3BA6D8D0-0F9B-53C8-9990-05222548B652}" id="{00ED00DC-00F3-47A7-B259-001A00830086}">
    <text xml:space="preserve">CO2-Wert
</text>
  </threadedComment>
  <threadedComment ref="Z196" personId="{3BA6D8D0-0F9B-53C8-9990-05222548B652}" id="{001F00A4-0059-466C-83E3-00CB00A200EE}">
    <text xml:space="preserve">CO2-Wert
</text>
  </threadedComment>
  <threadedComment ref="I197" personId="{456EE2ED-E670-A743-CDD7-8DCA46ED5B0E}" id="{00B7008A-0051-4B2E-BEB8-004A00AA006F}">
    <text xml:space="preserve">Textfeld
</text>
  </threadedComment>
  <threadedComment ref="J197" personId="{456EE2ED-E670-A743-CDD7-8DCA46ED5B0E}" id="{0038000A-0040-4502-9B10-006D00F50046}">
    <text xml:space="preserve">Textfeld
</text>
  </threadedComment>
  <threadedComment ref="K197" personId="{456EE2ED-E670-A743-CDD7-8DCA46ED5B0E}" id="{00F30026-00FC-4D51-BE0D-00B00032002C}">
    <text xml:space="preserve">Textfeld
</text>
  </threadedComment>
  <threadedComment ref="L197" personId="{456EE2ED-E670-A743-CDD7-8DCA46ED5B0E}" id="{005E00D9-0024-4DF8-AE52-00DE002D00B3}">
    <text xml:space="preserve">Textfeld
</text>
  </threadedComment>
  <threadedComment ref="M197" personId="{456EE2ED-E670-A743-CDD7-8DCA46ED5B0E}" id="{00BB008D-00CA-4DFB-9A03-0018009D0089}">
    <text xml:space="preserve">Textfeld
</text>
  </threadedComment>
  <threadedComment ref="N197" personId="{456EE2ED-E670-A743-CDD7-8DCA46ED5B0E}" id="{00D00007-0083-424B-BC1B-00A0002E0035}">
    <text xml:space="preserve">Textfeld
</text>
  </threadedComment>
  <threadedComment ref="O197" personId="{456EE2ED-E670-A743-CDD7-8DCA46ED5B0E}" id="{001600F0-001D-47B1-A253-001E00250084}">
    <text xml:space="preserve">Textfeld
</text>
  </threadedComment>
  <threadedComment ref="P197" personId="{456EE2ED-E670-A743-CDD7-8DCA46ED5B0E}" id="{004A00D3-000D-417A-A044-001C00220066}">
    <text xml:space="preserve">Textfeld
</text>
  </threadedComment>
  <threadedComment ref="Q197" personId="{456EE2ED-E670-A743-CDD7-8DCA46ED5B0E}" id="{007900B2-005E-468A-923E-009600060085}">
    <text xml:space="preserve">Textfeld
</text>
  </threadedComment>
  <threadedComment ref="R197" personId="{456EE2ED-E670-A743-CDD7-8DCA46ED5B0E}" id="{00F500E3-001C-48DC-A75A-005B002800D0}">
    <text xml:space="preserve">Textfeld
</text>
  </threadedComment>
  <threadedComment ref="S197" personId="{456EE2ED-E670-A743-CDD7-8DCA46ED5B0E}" id="{00C300F0-0058-4BA9-BBDE-00DC009B0096}">
    <text xml:space="preserve">Textfeld
</text>
  </threadedComment>
  <threadedComment ref="T197" personId="{456EE2ED-E670-A743-CDD7-8DCA46ED5B0E}" id="{006A00C8-0084-4AC3-838D-002300680018}">
    <text xml:space="preserve">Textfeld
</text>
  </threadedComment>
  <threadedComment ref="U197" personId="{456EE2ED-E670-A743-CDD7-8DCA46ED5B0E}" id="{008C00C1-00B4-4D86-92DF-00380078001A}">
    <text xml:space="preserve">Textfeld
</text>
  </threadedComment>
  <threadedComment ref="V197" personId="{456EE2ED-E670-A743-CDD7-8DCA46ED5B0E}" id="{00B40088-00F8-47C0-8F09-002A00CC00B9}">
    <text xml:space="preserve">Textfeld
</text>
  </threadedComment>
  <threadedComment ref="W197" personId="{456EE2ED-E670-A743-CDD7-8DCA46ED5B0E}" id="{00E20048-0027-4609-8D36-001900010012}">
    <text xml:space="preserve">Textfeld
</text>
  </threadedComment>
  <threadedComment ref="X197" personId="{456EE2ED-E670-A743-CDD7-8DCA46ED5B0E}" id="{00350059-0060-48F2-BFF9-002800DC0001}">
    <text xml:space="preserve">Textfeld
</text>
  </threadedComment>
  <threadedComment ref="Y197" personId="{456EE2ED-E670-A743-CDD7-8DCA46ED5B0E}" id="{007D0039-0039-4D84-8AE6-00860004009B}">
    <text xml:space="preserve">Textfeld
</text>
  </threadedComment>
  <threadedComment ref="Z197" personId="{456EE2ED-E670-A743-CDD7-8DCA46ED5B0E}" id="{00B2007B-000E-45A8-938D-0071003600BE}">
    <text xml:space="preserve">Textfeld
</text>
  </threadedComment>
  <threadedComment ref="I198" personId="{3BA6D8D0-0F9B-53C8-9990-05222548B652}" id="{00270061-005A-4D88-A2CF-00A700640006}">
    <text xml:space="preserve">CO2-Wert
</text>
  </threadedComment>
  <threadedComment ref="J198" personId="{3BA6D8D0-0F9B-53C8-9990-05222548B652}" id="{0029007C-000E-477E-AC4D-00FC000C0009}">
    <text xml:space="preserve">CO2-Wert
</text>
  </threadedComment>
  <threadedComment ref="K198" personId="{3BA6D8D0-0F9B-53C8-9990-05222548B652}" id="{005E006A-00CD-4C24-884D-0009004D009F}">
    <text xml:space="preserve">CO2-Wert
</text>
  </threadedComment>
  <threadedComment ref="L198" personId="{3BA6D8D0-0F9B-53C8-9990-05222548B652}" id="{008400EB-00C8-44E7-B0D0-008100850002}">
    <text xml:space="preserve">CO2-Wert
</text>
  </threadedComment>
  <threadedComment ref="M198" personId="{3BA6D8D0-0F9B-53C8-9990-05222548B652}" id="{00CB00B3-0024-4B90-BA04-00E800F700AB}">
    <text xml:space="preserve">CO2-Wert
</text>
  </threadedComment>
  <threadedComment ref="N198" personId="{3BA6D8D0-0F9B-53C8-9990-05222548B652}" id="{00F60012-0072-437C-BB92-006F009700C4}">
    <text xml:space="preserve">CO2-Wert
</text>
  </threadedComment>
  <threadedComment ref="O198" personId="{3BA6D8D0-0F9B-53C8-9990-05222548B652}" id="{00300065-0041-4FA0-8D06-005000FF003A}">
    <text xml:space="preserve">CO2-Wert
</text>
  </threadedComment>
  <threadedComment ref="P198" personId="{3BA6D8D0-0F9B-53C8-9990-05222548B652}" id="{00C80032-00E2-496B-B15A-00A500EC0095}">
    <text xml:space="preserve">CO2-Wert
</text>
  </threadedComment>
  <threadedComment ref="Q198" personId="{3BA6D8D0-0F9B-53C8-9990-05222548B652}" id="{00CA00BA-00EB-4BB9-A727-00B700600089}">
    <text xml:space="preserve">CO2-Wert
</text>
  </threadedComment>
  <threadedComment ref="R198" personId="{3BA6D8D0-0F9B-53C8-9990-05222548B652}" id="{00F900C4-00D7-44D2-A570-009A007B003A}">
    <text xml:space="preserve">CO2-Wert
</text>
  </threadedComment>
  <threadedComment ref="S198" personId="{3BA6D8D0-0F9B-53C8-9990-05222548B652}" id="{00580044-0088-4F92-BCCD-00D900260042}">
    <text xml:space="preserve">CO2-Wert
</text>
  </threadedComment>
  <threadedComment ref="T198" personId="{3BA6D8D0-0F9B-53C8-9990-05222548B652}" id="{00D60003-00E5-4277-8993-00320083008F}">
    <text xml:space="preserve">CO2-Wert
</text>
  </threadedComment>
  <threadedComment ref="U198" personId="{3BA6D8D0-0F9B-53C8-9990-05222548B652}" id="{00DC0034-00FC-4075-B45B-00B5003000B5}">
    <text xml:space="preserve">CO2-Wert
</text>
  </threadedComment>
  <threadedComment ref="V198" personId="{3BA6D8D0-0F9B-53C8-9990-05222548B652}" id="{00B600F1-00A1-4475-AF1F-003B00630027}">
    <text xml:space="preserve">CO2-Wert
</text>
  </threadedComment>
  <threadedComment ref="W198" personId="{3BA6D8D0-0F9B-53C8-9990-05222548B652}" id="{009A0076-0078-4A89-8F94-004A0003001F}">
    <text xml:space="preserve">CO2-Wert
</text>
  </threadedComment>
  <threadedComment ref="X198" personId="{3BA6D8D0-0F9B-53C8-9990-05222548B652}" id="{0086003D-0057-4403-B0B7-003F00A10061}">
    <text xml:space="preserve">CO2-Wert
</text>
  </threadedComment>
  <threadedComment ref="Y198" personId="{3BA6D8D0-0F9B-53C8-9990-05222548B652}" id="{004900B3-009A-4B79-9AB4-00360094005F}">
    <text xml:space="preserve">CO2-Wert
</text>
  </threadedComment>
  <threadedComment ref="Z198" personId="{3BA6D8D0-0F9B-53C8-9990-05222548B652}" id="{00D500E0-0068-4C01-B0CC-0021002B0022}">
    <text xml:space="preserve">CO2-Wert
</text>
  </threadedComment>
  <threadedComment ref="I199" personId="{456EE2ED-E670-A743-CDD7-8DCA46ED5B0E}" id="{00650082-0084-4588-B518-0034000B00A5}">
    <text xml:space="preserve">Textfeld
</text>
  </threadedComment>
  <threadedComment ref="J199" personId="{456EE2ED-E670-A743-CDD7-8DCA46ED5B0E}" id="{00CC0078-001D-4A86-B8C0-001400C400D6}">
    <text xml:space="preserve">Textfeld
</text>
  </threadedComment>
  <threadedComment ref="K199" personId="{456EE2ED-E670-A743-CDD7-8DCA46ED5B0E}" id="{00C400B2-00F4-42AF-8637-009200EE0041}">
    <text xml:space="preserve">Textfeld
</text>
  </threadedComment>
  <threadedComment ref="L199" personId="{456EE2ED-E670-A743-CDD7-8DCA46ED5B0E}" id="{009A0065-0012-4D2F-B415-002600D00082}">
    <text xml:space="preserve">Textfeld
</text>
  </threadedComment>
  <threadedComment ref="M199" personId="{456EE2ED-E670-A743-CDD7-8DCA46ED5B0E}" id="{0017004F-006F-4475-A9FB-0058002B00B2}">
    <text xml:space="preserve">Textfeld
</text>
  </threadedComment>
  <threadedComment ref="N199" personId="{456EE2ED-E670-A743-CDD7-8DCA46ED5B0E}" id="{00A40064-00E4-4AAF-A3DB-00E2006B0014}">
    <text xml:space="preserve">Textfeld
</text>
  </threadedComment>
  <threadedComment ref="O199" personId="{456EE2ED-E670-A743-CDD7-8DCA46ED5B0E}" id="{00D10092-00D2-422E-9B56-00C20055005A}">
    <text xml:space="preserve">Textfeld
</text>
  </threadedComment>
  <threadedComment ref="P199" personId="{456EE2ED-E670-A743-CDD7-8DCA46ED5B0E}" id="{00360062-00C1-4F3B-ACB0-0089002F006A}">
    <text xml:space="preserve">Textfeld
</text>
  </threadedComment>
  <threadedComment ref="Q199" personId="{456EE2ED-E670-A743-CDD7-8DCA46ED5B0E}" id="{0057006D-003A-4DBA-8899-00CB00E7004D}">
    <text xml:space="preserve">Textfeld
</text>
  </threadedComment>
  <threadedComment ref="R199" personId="{456EE2ED-E670-A743-CDD7-8DCA46ED5B0E}" id="{00210074-003E-4926-AEAC-006200EB00F5}">
    <text xml:space="preserve">Textfeld
</text>
  </threadedComment>
  <threadedComment ref="S199" personId="{456EE2ED-E670-A743-CDD7-8DCA46ED5B0E}" id="{00ED00CC-0044-425A-A818-000700F800B0}">
    <text xml:space="preserve">Textfeld
</text>
  </threadedComment>
  <threadedComment ref="T199" personId="{456EE2ED-E670-A743-CDD7-8DCA46ED5B0E}" id="{00F20002-0044-4C5D-B933-0009005300FA}">
    <text xml:space="preserve">Textfeld
</text>
  </threadedComment>
  <threadedComment ref="U199" personId="{456EE2ED-E670-A743-CDD7-8DCA46ED5B0E}" id="{006A0038-000C-438D-874C-0043000B007D}">
    <text xml:space="preserve">Textfeld
</text>
  </threadedComment>
  <threadedComment ref="V199" personId="{456EE2ED-E670-A743-CDD7-8DCA46ED5B0E}" id="{009D00A6-0012-417B-87EE-00AC009500FA}">
    <text xml:space="preserve">Textfeld
</text>
  </threadedComment>
  <threadedComment ref="W199" personId="{456EE2ED-E670-A743-CDD7-8DCA46ED5B0E}" id="{002A00DC-003B-4C54-85DE-00E900B10095}">
    <text xml:space="preserve">Textfeld
</text>
  </threadedComment>
  <threadedComment ref="X199" personId="{456EE2ED-E670-A743-CDD7-8DCA46ED5B0E}" id="{0056003A-000A-47B1-A43C-001B00EE00DC}">
    <text xml:space="preserve">Textfeld
</text>
  </threadedComment>
  <threadedComment ref="Y199" personId="{456EE2ED-E670-A743-CDD7-8DCA46ED5B0E}" id="{005F00C9-0082-4A5C-847A-0065006A0022}">
    <text xml:space="preserve">Textfeld
</text>
  </threadedComment>
  <threadedComment ref="Z199" personId="{456EE2ED-E670-A743-CDD7-8DCA46ED5B0E}" id="{00820062-00FC-46B6-B409-00F5000D0092}">
    <text xml:space="preserve">Textfeld
</text>
  </threadedComment>
  <threadedComment ref="I200" personId="{3BA6D8D0-0F9B-53C8-9990-05222548B652}" id="{00E80011-006B-4601-994A-006600DA0093}">
    <text xml:space="preserve">CO2-Wert
</text>
  </threadedComment>
  <threadedComment ref="J200" personId="{3BA6D8D0-0F9B-53C8-9990-05222548B652}" id="{00B000A5-00C1-475C-85F0-004F00210078}">
    <text xml:space="preserve">CO2-Wert
</text>
  </threadedComment>
  <threadedComment ref="K200" personId="{3BA6D8D0-0F9B-53C8-9990-05222548B652}" id="{000E0066-00E6-4E9D-8A05-00B900BF00D6}">
    <text xml:space="preserve">CO2-Wert
</text>
  </threadedComment>
  <threadedComment ref="L200" personId="{3BA6D8D0-0F9B-53C8-9990-05222548B652}" id="{006C0052-00A3-40DA-B107-0076008B00A5}">
    <text xml:space="preserve">CO2-Wert
</text>
  </threadedComment>
  <threadedComment ref="M200" personId="{3BA6D8D0-0F9B-53C8-9990-05222548B652}" id="{001500DA-0063-43CA-B513-00B2009600B9}">
    <text xml:space="preserve">CO2-Wert
</text>
  </threadedComment>
  <threadedComment ref="N200" personId="{3BA6D8D0-0F9B-53C8-9990-05222548B652}" id="{006300AB-0065-49EA-8D05-002E00BB003F}">
    <text xml:space="preserve">CO2-Wert
</text>
  </threadedComment>
  <threadedComment ref="O200" personId="{3BA6D8D0-0F9B-53C8-9990-05222548B652}" id="{00D10077-0045-4387-8EFA-004A00E800DB}">
    <text xml:space="preserve">CO2-Wert
</text>
  </threadedComment>
  <threadedComment ref="P200" personId="{3BA6D8D0-0F9B-53C8-9990-05222548B652}" id="{007300F6-00F5-49C9-BF3D-008200010013}">
    <text xml:space="preserve">CO2-Wert
</text>
  </threadedComment>
  <threadedComment ref="Q200" personId="{3BA6D8D0-0F9B-53C8-9990-05222548B652}" id="{0024001C-00F1-4883-810C-0004003B0070}">
    <text xml:space="preserve">CO2-Wert
</text>
  </threadedComment>
  <threadedComment ref="R200" personId="{3BA6D8D0-0F9B-53C8-9990-05222548B652}" id="{00E4002D-00DE-4EAC-AB96-006D00320092}">
    <text xml:space="preserve">CO2-Wert
</text>
  </threadedComment>
  <threadedComment ref="S200" personId="{3BA6D8D0-0F9B-53C8-9990-05222548B652}" id="{00BF002D-004F-4EED-AA12-009C00E100D8}">
    <text xml:space="preserve">CO2-Wert
</text>
  </threadedComment>
  <threadedComment ref="T200" personId="{3BA6D8D0-0F9B-53C8-9990-05222548B652}" id="{0032009F-0068-47B9-9C96-003E001100A0}">
    <text xml:space="preserve">CO2-Wert
</text>
  </threadedComment>
  <threadedComment ref="U200" personId="{3BA6D8D0-0F9B-53C8-9990-05222548B652}" id="{00C500ED-0048-4CE7-9A38-000E00920038}">
    <text xml:space="preserve">CO2-Wert
</text>
  </threadedComment>
  <threadedComment ref="V200" personId="{3BA6D8D0-0F9B-53C8-9990-05222548B652}" id="{005100B3-000C-4803-AA97-0042006F0078}">
    <text xml:space="preserve">CO2-Wert
</text>
  </threadedComment>
  <threadedComment ref="W200" personId="{3BA6D8D0-0F9B-53C8-9990-05222548B652}" id="{00F20011-00A2-408C-B43F-00D300ED0075}">
    <text xml:space="preserve">CO2-Wert
</text>
  </threadedComment>
  <threadedComment ref="X200" personId="{3BA6D8D0-0F9B-53C8-9990-05222548B652}" id="{009E002A-00A8-4360-BAD2-0024005800DE}">
    <text xml:space="preserve">CO2-Wert
</text>
  </threadedComment>
  <threadedComment ref="Y200" personId="{3BA6D8D0-0F9B-53C8-9990-05222548B652}" id="{004800C9-0094-40F2-AAFD-004500D0003E}">
    <text xml:space="preserve">CO2-Wert
</text>
  </threadedComment>
  <threadedComment ref="Z200" personId="{3BA6D8D0-0F9B-53C8-9990-05222548B652}" id="{00CC003A-0054-4EE8-822C-002200BE0026}">
    <text xml:space="preserve">CO2-Wert
</text>
  </threadedComment>
  <threadedComment ref="I201" personId="{456EE2ED-E670-A743-CDD7-8DCA46ED5B0E}" id="{00D60093-007E-40C0-AA41-007700ED00E4}">
    <text xml:space="preserve">Textfeld
</text>
  </threadedComment>
  <threadedComment ref="J201" personId="{456EE2ED-E670-A743-CDD7-8DCA46ED5B0E}" id="{000D0032-002A-4106-BF40-004A00AE00E6}">
    <text xml:space="preserve">Textfeld
</text>
  </threadedComment>
  <threadedComment ref="K201" personId="{456EE2ED-E670-A743-CDD7-8DCA46ED5B0E}" id="{002B00E9-0011-4074-8306-005700BA0006}">
    <text xml:space="preserve">Textfeld
</text>
  </threadedComment>
  <threadedComment ref="L201" personId="{456EE2ED-E670-A743-CDD7-8DCA46ED5B0E}" id="{00D300DF-0058-4C79-8BB6-00C600D0005A}">
    <text xml:space="preserve">Textfeld
</text>
  </threadedComment>
  <threadedComment ref="M201" personId="{456EE2ED-E670-A743-CDD7-8DCA46ED5B0E}" id="{00A10019-00AC-46F0-AD1A-006B003500C0}">
    <text xml:space="preserve">Textfeld
</text>
  </threadedComment>
  <threadedComment ref="N201" personId="{456EE2ED-E670-A743-CDD7-8DCA46ED5B0E}" id="{000B0036-0069-4446-8F7B-005D00C20025}">
    <text xml:space="preserve">Textfeld
</text>
  </threadedComment>
  <threadedComment ref="O201" personId="{456EE2ED-E670-A743-CDD7-8DCA46ED5B0E}" id="{00BB00D4-002E-427D-B96E-004E000500B7}">
    <text xml:space="preserve">Textfeld
</text>
  </threadedComment>
  <threadedComment ref="P201" personId="{456EE2ED-E670-A743-CDD7-8DCA46ED5B0E}" id="{00D100F8-008E-442C-929C-00B800A000C7}">
    <text xml:space="preserve">Textfeld
</text>
  </threadedComment>
  <threadedComment ref="Q201" personId="{456EE2ED-E670-A743-CDD7-8DCA46ED5B0E}" id="{00150045-0030-4CDD-B575-00420035003C}">
    <text xml:space="preserve">Textfeld
</text>
  </threadedComment>
  <threadedComment ref="R201" personId="{456EE2ED-E670-A743-CDD7-8DCA46ED5B0E}" id="{00BC00D6-0013-4AB3-AF88-00E000F700B3}">
    <text xml:space="preserve">Textfeld
</text>
  </threadedComment>
  <threadedComment ref="S201" personId="{456EE2ED-E670-A743-CDD7-8DCA46ED5B0E}" id="{00D700BA-00BA-400B-92DF-00DA00AE005A}">
    <text xml:space="preserve">Textfeld
</text>
  </threadedComment>
  <threadedComment ref="T201" personId="{456EE2ED-E670-A743-CDD7-8DCA46ED5B0E}" id="{00550092-00A8-4030-9A06-00B700AE00B1}">
    <text xml:space="preserve">Textfeld
</text>
  </threadedComment>
  <threadedComment ref="U201" personId="{456EE2ED-E670-A743-CDD7-8DCA46ED5B0E}" id="{00420041-00BB-4E17-BBDB-00600091003E}">
    <text xml:space="preserve">Textfeld
</text>
  </threadedComment>
  <threadedComment ref="V201" personId="{456EE2ED-E670-A743-CDD7-8DCA46ED5B0E}" id="{00B300E0-0078-426A-982F-004A00FD00CC}">
    <text xml:space="preserve">Textfeld
</text>
  </threadedComment>
  <threadedComment ref="W201" personId="{456EE2ED-E670-A743-CDD7-8DCA46ED5B0E}" id="{003300DF-0011-4362-BD64-009F0032004A}">
    <text xml:space="preserve">Textfeld
</text>
  </threadedComment>
  <threadedComment ref="X201" personId="{456EE2ED-E670-A743-CDD7-8DCA46ED5B0E}" id="{00F600A6-00DD-4D36-A3B3-00C500C300C9}">
    <text xml:space="preserve">Textfeld
</text>
  </threadedComment>
  <threadedComment ref="Y201" personId="{456EE2ED-E670-A743-CDD7-8DCA46ED5B0E}" id="{003600DF-005C-4A2A-88A1-001C00B10024}">
    <text xml:space="preserve">Textfeld
</text>
  </threadedComment>
  <threadedComment ref="Z201" personId="{456EE2ED-E670-A743-CDD7-8DCA46ED5B0E}" id="{006D00F1-0082-4773-BD60-006D00F5002B}">
    <text xml:space="preserve">Textfeld
</text>
  </threadedComment>
  <threadedComment ref="I202" personId="{3BA6D8D0-0F9B-53C8-9990-05222548B652}" id="{008D0093-005F-485E-96B6-009B00440074}">
    <text xml:space="preserve">CO2-Wert
</text>
  </threadedComment>
  <threadedComment ref="J202" personId="{3BA6D8D0-0F9B-53C8-9990-05222548B652}" id="{00AD0097-003A-48C4-9C93-006B0042001D}">
    <text xml:space="preserve">CO2-Wert
</text>
  </threadedComment>
  <threadedComment ref="K202" personId="{3BA6D8D0-0F9B-53C8-9990-05222548B652}" id="{006A002D-006C-48AA-B5DF-001E0070000C}">
    <text xml:space="preserve">CO2-Wert
</text>
  </threadedComment>
  <threadedComment ref="L202" personId="{3BA6D8D0-0F9B-53C8-9990-05222548B652}" id="{002A0086-00E4-4868-97FF-00DF00C40080}">
    <text xml:space="preserve">CO2-Wert
</text>
  </threadedComment>
  <threadedComment ref="M202" personId="{3BA6D8D0-0F9B-53C8-9990-05222548B652}" id="{005A0040-0078-4D61-BEB7-00C000A200FA}">
    <text xml:space="preserve">CO2-Wert
</text>
  </threadedComment>
  <threadedComment ref="N202" personId="{3BA6D8D0-0F9B-53C8-9990-05222548B652}" id="{007D0015-007E-4149-B274-009A00A60020}">
    <text xml:space="preserve">CO2-Wert
</text>
  </threadedComment>
  <threadedComment ref="O202" personId="{3BA6D8D0-0F9B-53C8-9990-05222548B652}" id="{00AD00D4-00AA-4F64-A05C-009900DC00C0}">
    <text xml:space="preserve">CO2-Wert
</text>
  </threadedComment>
  <threadedComment ref="P202" personId="{3BA6D8D0-0F9B-53C8-9990-05222548B652}" id="{006700DA-00E3-41DC-8E30-003A002F00DE}">
    <text xml:space="preserve">CO2-Wert
</text>
  </threadedComment>
  <threadedComment ref="Q202" personId="{3BA6D8D0-0F9B-53C8-9990-05222548B652}" id="{009100B8-00BF-42B5-9A79-008C007C0034}">
    <text xml:space="preserve">CO2-Wert
</text>
  </threadedComment>
  <threadedComment ref="R202" personId="{3BA6D8D0-0F9B-53C8-9990-05222548B652}" id="{00E80088-002D-4AAF-804D-0092007F0077}">
    <text xml:space="preserve">CO2-Wert
</text>
  </threadedComment>
  <threadedComment ref="S202" personId="{3BA6D8D0-0F9B-53C8-9990-05222548B652}" id="{0053003F-00E5-4B9E-934A-000E00BD000D}">
    <text xml:space="preserve">CO2-Wert
</text>
  </threadedComment>
  <threadedComment ref="T202" personId="{3BA6D8D0-0F9B-53C8-9990-05222548B652}" id="{003A00E3-00A3-43BB-975E-00D100760049}">
    <text xml:space="preserve">CO2-Wert
</text>
  </threadedComment>
  <threadedComment ref="U202" personId="{3BA6D8D0-0F9B-53C8-9990-05222548B652}" id="{00750032-0039-450F-9E2B-00980091007F}">
    <text xml:space="preserve">CO2-Wert
</text>
  </threadedComment>
  <threadedComment ref="V202" personId="{3BA6D8D0-0F9B-53C8-9990-05222548B652}" id="{003D006E-00E6-4707-8936-004A00B40037}">
    <text xml:space="preserve">CO2-Wert
</text>
  </threadedComment>
  <threadedComment ref="W202" personId="{3BA6D8D0-0F9B-53C8-9990-05222548B652}" id="{009200FA-0001-4A6D-9A97-007C009E00BF}">
    <text xml:space="preserve">CO2-Wert
</text>
  </threadedComment>
  <threadedComment ref="X202" personId="{3BA6D8D0-0F9B-53C8-9990-05222548B652}" id="{006B0098-0091-43C3-ACEE-000700A30066}">
    <text xml:space="preserve">CO2-Wert
</text>
  </threadedComment>
  <threadedComment ref="Y202" personId="{3BA6D8D0-0F9B-53C8-9990-05222548B652}" id="{00E000A0-007E-4CD3-91C4-00BF003A0052}">
    <text xml:space="preserve">CO2-Wert
</text>
  </threadedComment>
  <threadedComment ref="Z202" personId="{3BA6D8D0-0F9B-53C8-9990-05222548B652}" id="{008D00E0-00E3-4B3D-B886-00C700050024}">
    <text xml:space="preserve">CO2-Wert
</text>
  </threadedComment>
  <threadedComment ref="I203" personId="{456EE2ED-E670-A743-CDD7-8DCA46ED5B0E}" id="{00F60085-00CF-4144-863E-0006002E00A8}">
    <text xml:space="preserve">Textfeld
</text>
  </threadedComment>
  <threadedComment ref="J203" personId="{456EE2ED-E670-A743-CDD7-8DCA46ED5B0E}" id="{006F001D-001A-4FD7-AB83-007300A900DC}">
    <text xml:space="preserve">Textfeld
</text>
  </threadedComment>
  <threadedComment ref="K203" personId="{456EE2ED-E670-A743-CDD7-8DCA46ED5B0E}" id="{00320089-0020-4DFF-8946-000200E8000C}">
    <text xml:space="preserve">Textfeld
</text>
  </threadedComment>
  <threadedComment ref="L203" personId="{456EE2ED-E670-A743-CDD7-8DCA46ED5B0E}" id="{00FE00BE-0099-4D4F-BF4F-0059006F0050}">
    <text xml:space="preserve">Textfeld
</text>
  </threadedComment>
  <threadedComment ref="M203" personId="{456EE2ED-E670-A743-CDD7-8DCA46ED5B0E}" id="{008000D6-00B2-4436-ABC7-000900AB00FB}">
    <text xml:space="preserve">Textfeld
</text>
  </threadedComment>
  <threadedComment ref="N203" personId="{456EE2ED-E670-A743-CDD7-8DCA46ED5B0E}" id="{000E001C-0038-44AE-B648-0080005500B2}">
    <text xml:space="preserve">Textfeld
</text>
  </threadedComment>
  <threadedComment ref="O203" personId="{456EE2ED-E670-A743-CDD7-8DCA46ED5B0E}" id="{0000000E-00F9-4A22-A3BC-00E900F7007B}">
    <text xml:space="preserve">Textfeld
</text>
  </threadedComment>
  <threadedComment ref="P203" personId="{456EE2ED-E670-A743-CDD7-8DCA46ED5B0E}" id="{007400C8-0015-4369-A089-00A500880032}">
    <text xml:space="preserve">Textfeld
</text>
  </threadedComment>
  <threadedComment ref="Q203" personId="{456EE2ED-E670-A743-CDD7-8DCA46ED5B0E}" id="{0062001D-0017-4C1B-9E26-002A007300AF}">
    <text xml:space="preserve">Textfeld
</text>
  </threadedComment>
  <threadedComment ref="R203" personId="{456EE2ED-E670-A743-CDD7-8DCA46ED5B0E}" id="{008C0040-00E0-4FE2-825C-005300180060}">
    <text xml:space="preserve">Textfeld
</text>
  </threadedComment>
  <threadedComment ref="S203" personId="{456EE2ED-E670-A743-CDD7-8DCA46ED5B0E}" id="{00D00096-007E-477E-B148-0033009900F9}">
    <text xml:space="preserve">Textfeld
</text>
  </threadedComment>
  <threadedComment ref="T203" personId="{456EE2ED-E670-A743-CDD7-8DCA46ED5B0E}" id="{00D700D1-003D-4904-A080-00F100A100CF}">
    <text xml:space="preserve">Textfeld
</text>
  </threadedComment>
  <threadedComment ref="U203" personId="{456EE2ED-E670-A743-CDD7-8DCA46ED5B0E}" id="{004B00B7-0058-421E-AA60-008D009D000B}">
    <text xml:space="preserve">Textfeld
</text>
  </threadedComment>
  <threadedComment ref="V203" personId="{456EE2ED-E670-A743-CDD7-8DCA46ED5B0E}" id="{003000CA-007C-4BD9-B690-001400770058}">
    <text xml:space="preserve">Textfeld
</text>
  </threadedComment>
  <threadedComment ref="W203" personId="{456EE2ED-E670-A743-CDD7-8DCA46ED5B0E}" id="{0048000C-00D2-4C7D-A615-0026004F0021}">
    <text xml:space="preserve">Textfeld
</text>
  </threadedComment>
  <threadedComment ref="X203" personId="{456EE2ED-E670-A743-CDD7-8DCA46ED5B0E}" id="{005500CD-00D9-45F8-B59F-00FE00680032}">
    <text xml:space="preserve">Textfeld
</text>
  </threadedComment>
  <threadedComment ref="Y203" personId="{456EE2ED-E670-A743-CDD7-8DCA46ED5B0E}" id="{001900ED-00A8-4355-8687-003300CF00AA}">
    <text xml:space="preserve">Textfeld
</text>
  </threadedComment>
  <threadedComment ref="Z203" personId="{456EE2ED-E670-A743-CDD7-8DCA46ED5B0E}" id="{00F7006F-0032-438B-86CE-0077008300D8}">
    <text xml:space="preserve">Textfeld
</text>
  </threadedComment>
  <threadedComment ref="I204" personId="{3BA6D8D0-0F9B-53C8-9990-05222548B652}" id="{00B500F4-00E1-45DF-AE55-00C900560098}">
    <text xml:space="preserve">CO2-Wert
</text>
  </threadedComment>
  <threadedComment ref="J204" personId="{3BA6D8D0-0F9B-53C8-9990-05222548B652}" id="{00F4008C-00CA-44EB-9A0F-00600007002D}">
    <text xml:space="preserve">CO2-Wert
</text>
  </threadedComment>
  <threadedComment ref="K204" personId="{3BA6D8D0-0F9B-53C8-9990-05222548B652}" id="{00AB00CB-0081-4701-9B8C-002C002A0052}">
    <text xml:space="preserve">CO2-Wert
</text>
  </threadedComment>
  <threadedComment ref="L204" personId="{3BA6D8D0-0F9B-53C8-9990-05222548B652}" id="{00F50065-0098-41C3-B93C-00970086000F}">
    <text xml:space="preserve">CO2-Wert
</text>
  </threadedComment>
  <threadedComment ref="M204" personId="{3BA6D8D0-0F9B-53C8-9990-05222548B652}" id="{005C009D-0082-40BE-B16A-005600750028}">
    <text xml:space="preserve">CO2-Wert
</text>
  </threadedComment>
  <threadedComment ref="N204" personId="{3BA6D8D0-0F9B-53C8-9990-05222548B652}" id="{00B3007D-0070-4897-8178-00C600840075}">
    <text xml:space="preserve">CO2-Wert
</text>
  </threadedComment>
  <threadedComment ref="O204" personId="{3BA6D8D0-0F9B-53C8-9990-05222548B652}" id="{004F0075-0086-40F3-AD93-004200E00009}">
    <text xml:space="preserve">CO2-Wert
</text>
  </threadedComment>
  <threadedComment ref="P204" personId="{3BA6D8D0-0F9B-53C8-9990-05222548B652}" id="{00320054-00D7-4547-8A38-00B300CB0031}">
    <text xml:space="preserve">CO2-Wert
</text>
  </threadedComment>
  <threadedComment ref="Q204" personId="{3BA6D8D0-0F9B-53C8-9990-05222548B652}" id="{004E00A4-00C0-4B02-9A7C-000100220019}">
    <text xml:space="preserve">CO2-Wert
</text>
  </threadedComment>
  <threadedComment ref="R204" personId="{3BA6D8D0-0F9B-53C8-9990-05222548B652}" id="{00250058-005D-458C-B102-002A003E005C}">
    <text xml:space="preserve">CO2-Wert
</text>
  </threadedComment>
  <threadedComment ref="S204" personId="{3BA6D8D0-0F9B-53C8-9990-05222548B652}" id="{00B400A8-002E-4F0C-A03B-005800D200EB}">
    <text xml:space="preserve">CO2-Wert
</text>
  </threadedComment>
  <threadedComment ref="T204" personId="{3BA6D8D0-0F9B-53C8-9990-05222548B652}" id="{00D40056-00AB-4E76-B780-0041009E00B9}">
    <text xml:space="preserve">CO2-Wert
</text>
  </threadedComment>
  <threadedComment ref="U204" personId="{3BA6D8D0-0F9B-53C8-9990-05222548B652}" id="{00790033-004E-4C82-A6A1-00FB004A0001}">
    <text xml:space="preserve">CO2-Wert
</text>
  </threadedComment>
  <threadedComment ref="V204" personId="{3BA6D8D0-0F9B-53C8-9990-05222548B652}" id="{0085009B-0010-4814-B4CD-007D007C00A8}">
    <text xml:space="preserve">CO2-Wert
</text>
  </threadedComment>
  <threadedComment ref="W204" personId="{3BA6D8D0-0F9B-53C8-9990-05222548B652}" id="{009E00D6-003A-491E-B381-00AE00700088}">
    <text xml:space="preserve">CO2-Wert
</text>
  </threadedComment>
  <threadedComment ref="X204" personId="{3BA6D8D0-0F9B-53C8-9990-05222548B652}" id="{00960008-00F9-46F5-9B04-00A1004B00F6}">
    <text xml:space="preserve">CO2-Wert
</text>
  </threadedComment>
  <threadedComment ref="Y204" personId="{3BA6D8D0-0F9B-53C8-9990-05222548B652}" id="{00FF00A6-00EA-42E3-AD75-0032006800DF}">
    <text xml:space="preserve">CO2-Wert
</text>
  </threadedComment>
  <threadedComment ref="Z204" personId="{3BA6D8D0-0F9B-53C8-9990-05222548B652}" id="{00BE0058-007F-41EE-B12C-006A006E00E4}">
    <text xml:space="preserve">CO2-Wert
</text>
  </threadedComment>
  <threadedComment ref="I205" personId="{456EE2ED-E670-A743-CDD7-8DCA46ED5B0E}" id="{00D80093-0098-481B-B84A-00A6006E0080}">
    <text xml:space="preserve">Textfeld
</text>
  </threadedComment>
  <threadedComment ref="J205" personId="{456EE2ED-E670-A743-CDD7-8DCA46ED5B0E}" id="{005600C6-0060-4123-93FD-002B00B500B7}">
    <text xml:space="preserve">Textfeld
</text>
  </threadedComment>
  <threadedComment ref="K205" personId="{456EE2ED-E670-A743-CDD7-8DCA46ED5B0E}" id="{00D3008C-00AE-4C7A-8448-0068008F00A1}">
    <text xml:space="preserve">Textfeld
</text>
  </threadedComment>
  <threadedComment ref="L205" personId="{456EE2ED-E670-A743-CDD7-8DCA46ED5B0E}" id="{00DD008A-0002-4304-B6E5-005D00D900BD}">
    <text xml:space="preserve">Textfeld
</text>
  </threadedComment>
  <threadedComment ref="M205" personId="{456EE2ED-E670-A743-CDD7-8DCA46ED5B0E}" id="{00B500F2-00AD-4D5E-9F85-00E200D20059}">
    <text xml:space="preserve">Textfeld
</text>
  </threadedComment>
  <threadedComment ref="N205" personId="{456EE2ED-E670-A743-CDD7-8DCA46ED5B0E}" id="{00F500B2-0046-4415-B885-0034004B00D9}">
    <text xml:space="preserve">Textfeld
</text>
  </threadedComment>
  <threadedComment ref="O205" personId="{456EE2ED-E670-A743-CDD7-8DCA46ED5B0E}" id="{001F00CB-008B-4079-AC72-008C006D00FD}">
    <text xml:space="preserve">Textfeld
</text>
  </threadedComment>
  <threadedComment ref="P205" personId="{456EE2ED-E670-A743-CDD7-8DCA46ED5B0E}" id="{00EB00B4-0080-4E51-852D-004500C300E0}">
    <text xml:space="preserve">Textfeld
</text>
  </threadedComment>
  <threadedComment ref="Q205" personId="{456EE2ED-E670-A743-CDD7-8DCA46ED5B0E}" id="{00FD0043-0008-4551-9840-004500CB00A6}">
    <text xml:space="preserve">Textfeld
</text>
  </threadedComment>
  <threadedComment ref="R205" personId="{456EE2ED-E670-A743-CDD7-8DCA46ED5B0E}" id="{005D00FF-000C-4271-A2AC-00B9007D009A}">
    <text xml:space="preserve">Textfeld
</text>
  </threadedComment>
  <threadedComment ref="S205" personId="{456EE2ED-E670-A743-CDD7-8DCA46ED5B0E}" id="{00920024-0092-4AE4-B2DD-006C009300AC}">
    <text xml:space="preserve">Textfeld
</text>
  </threadedComment>
  <threadedComment ref="T205" personId="{456EE2ED-E670-A743-CDD7-8DCA46ED5B0E}" id="{00E300B9-0022-4882-840E-00B600450011}">
    <text xml:space="preserve">Textfeld
</text>
  </threadedComment>
  <threadedComment ref="U205" personId="{456EE2ED-E670-A743-CDD7-8DCA46ED5B0E}" id="{00DC0008-00FB-4F13-A533-00CA00900064}">
    <text xml:space="preserve">Textfeld
</text>
  </threadedComment>
  <threadedComment ref="V205" personId="{456EE2ED-E670-A743-CDD7-8DCA46ED5B0E}" id="{00A100E5-0052-46DF-8CC9-00B400FF0070}">
    <text xml:space="preserve">Textfeld
</text>
  </threadedComment>
  <threadedComment ref="W205" personId="{456EE2ED-E670-A743-CDD7-8DCA46ED5B0E}" id="{007B00C2-0085-4A22-AEB0-00CC009A00EC}">
    <text xml:space="preserve">Textfeld
</text>
  </threadedComment>
  <threadedComment ref="X205" personId="{456EE2ED-E670-A743-CDD7-8DCA46ED5B0E}" id="{00320053-001C-4405-8C40-007D001800EC}">
    <text xml:space="preserve">Textfeld
</text>
  </threadedComment>
  <threadedComment ref="Y205" personId="{456EE2ED-E670-A743-CDD7-8DCA46ED5B0E}" id="{008D00DC-004B-4057-8375-00F200C400AD}">
    <text xml:space="preserve">Textfeld
</text>
  </threadedComment>
  <threadedComment ref="Z205" personId="{456EE2ED-E670-A743-CDD7-8DCA46ED5B0E}" id="{007B0026-0051-4AFD-A933-00D100260059}">
    <text xml:space="preserve">Textfeld
</text>
  </threadedComment>
  <threadedComment ref="I206" personId="{3BA6D8D0-0F9B-53C8-9990-05222548B652}" id="{00860029-0004-4BA1-BD4C-006F00860050}">
    <text xml:space="preserve">CO2-Wert
</text>
  </threadedComment>
  <threadedComment ref="J206" personId="{3BA6D8D0-0F9B-53C8-9990-05222548B652}" id="{0077002C-00B2-4D00-A52E-003400E3006C}">
    <text xml:space="preserve">CO2-Wert
</text>
  </threadedComment>
  <threadedComment ref="K206" personId="{3BA6D8D0-0F9B-53C8-9990-05222548B652}" id="{0011002F-000A-4585-9926-00FE0023009B}">
    <text xml:space="preserve">CO2-Wert
</text>
  </threadedComment>
  <threadedComment ref="L206" personId="{3BA6D8D0-0F9B-53C8-9990-05222548B652}" id="{00DF0039-0078-482C-BE36-00D1004D0072}">
    <text xml:space="preserve">CO2-Wert
</text>
  </threadedComment>
  <threadedComment ref="M206" personId="{3BA6D8D0-0F9B-53C8-9990-05222548B652}" id="{000B00B2-00F9-4F37-ACE9-003100C50036}">
    <text xml:space="preserve">CO2-Wert
</text>
  </threadedComment>
  <threadedComment ref="N206" personId="{3BA6D8D0-0F9B-53C8-9990-05222548B652}" id="{00C000E8-0016-4466-8B2D-00FC00BA0056}">
    <text xml:space="preserve">CO2-Wert
</text>
  </threadedComment>
  <threadedComment ref="O206" personId="{3BA6D8D0-0F9B-53C8-9990-05222548B652}" id="{004A0040-0004-4317-BF07-0046005E00D4}">
    <text xml:space="preserve">CO2-Wert
</text>
  </threadedComment>
  <threadedComment ref="P206" personId="{3BA6D8D0-0F9B-53C8-9990-05222548B652}" id="{00FD00C8-0071-497E-AA9A-006D00A4004A}">
    <text xml:space="preserve">CO2-Wert
</text>
  </threadedComment>
  <threadedComment ref="Q206" personId="{3BA6D8D0-0F9B-53C8-9990-05222548B652}" id="{00EE0009-0034-40EF-B1C9-003C00E900D3}">
    <text xml:space="preserve">CO2-Wert
</text>
  </threadedComment>
  <threadedComment ref="R206" personId="{3BA6D8D0-0F9B-53C8-9990-05222548B652}" id="{00890069-00C7-4319-8B25-009000D90033}">
    <text xml:space="preserve">CO2-Wert
</text>
  </threadedComment>
  <threadedComment ref="S206" personId="{3BA6D8D0-0F9B-53C8-9990-05222548B652}" id="{00540004-00DA-4B2A-99D6-00B0003500E7}">
    <text xml:space="preserve">CO2-Wert
</text>
  </threadedComment>
  <threadedComment ref="T206" personId="{3BA6D8D0-0F9B-53C8-9990-05222548B652}" id="{00A50051-0035-438C-AEA3-00DE00FA0046}">
    <text xml:space="preserve">CO2-Wert
</text>
  </threadedComment>
  <threadedComment ref="U206" personId="{3BA6D8D0-0F9B-53C8-9990-05222548B652}" id="{00BC0058-0092-4972-8971-009E005C007E}">
    <text xml:space="preserve">CO2-Wert
</text>
  </threadedComment>
  <threadedComment ref="V206" personId="{3BA6D8D0-0F9B-53C8-9990-05222548B652}" id="{00460036-0040-44EF-B169-001A007A009B}">
    <text xml:space="preserve">CO2-Wert
</text>
  </threadedComment>
  <threadedComment ref="W206" personId="{3BA6D8D0-0F9B-53C8-9990-05222548B652}" id="{00760023-0006-46C9-997A-005E00A5002A}">
    <text xml:space="preserve">CO2-Wert
</text>
  </threadedComment>
  <threadedComment ref="X206" personId="{3BA6D8D0-0F9B-53C8-9990-05222548B652}" id="{00D4006E-009D-414C-BE56-00A100AA00E5}">
    <text xml:space="preserve">CO2-Wert
</text>
  </threadedComment>
  <threadedComment ref="Y206" personId="{3BA6D8D0-0F9B-53C8-9990-05222548B652}" id="{000F006C-007B-4E4B-AD27-0073002700D0}">
    <text xml:space="preserve">CO2-Wert
</text>
  </threadedComment>
  <threadedComment ref="Z206" personId="{3BA6D8D0-0F9B-53C8-9990-05222548B652}" id="{00740088-00EA-4D2A-A263-0024005F00C7}">
    <text xml:space="preserve">CO2-Wert
</text>
  </threadedComment>
  <threadedComment ref="I207" personId="{456EE2ED-E670-A743-CDD7-8DCA46ED5B0E}" id="{0078002A-00F5-46A4-A094-00FC009500BE}">
    <text xml:space="preserve">Textfeld
</text>
  </threadedComment>
  <threadedComment ref="J207" personId="{456EE2ED-E670-A743-CDD7-8DCA46ED5B0E}" id="{006900E2-0007-4060-BE14-00B900920072}">
    <text xml:space="preserve">Textfeld
</text>
  </threadedComment>
  <threadedComment ref="K207" personId="{456EE2ED-E670-A743-CDD7-8DCA46ED5B0E}" id="{00FB0017-0073-44E2-8BC4-008900FE00DD}">
    <text xml:space="preserve">Textfeld
</text>
  </threadedComment>
  <threadedComment ref="L207" personId="{456EE2ED-E670-A743-CDD7-8DCA46ED5B0E}" id="{00E50013-00F6-43E4-A454-009F002F0056}">
    <text xml:space="preserve">Textfeld
</text>
  </threadedComment>
  <threadedComment ref="M207" personId="{456EE2ED-E670-A743-CDD7-8DCA46ED5B0E}" id="{00E200A8-0023-4417-8BBF-007B003500D4}">
    <text xml:space="preserve">Textfeld
</text>
  </threadedComment>
  <threadedComment ref="N207" personId="{456EE2ED-E670-A743-CDD7-8DCA46ED5B0E}" id="{005900AD-00CF-4595-9447-0047008C007D}">
    <text xml:space="preserve">Textfeld
</text>
  </threadedComment>
  <threadedComment ref="O207" personId="{456EE2ED-E670-A743-CDD7-8DCA46ED5B0E}" id="{000400F9-000F-4567-9E97-008200C70001}">
    <text xml:space="preserve">Textfeld
</text>
  </threadedComment>
  <threadedComment ref="P207" personId="{456EE2ED-E670-A743-CDD7-8DCA46ED5B0E}" id="{0081001E-005B-40F7-A96A-00ED008900CA}">
    <text xml:space="preserve">Textfeld
</text>
  </threadedComment>
  <threadedComment ref="Q207" personId="{456EE2ED-E670-A743-CDD7-8DCA46ED5B0E}" id="{00C200A8-00E2-4111-A6AF-003C00C5009D}">
    <text xml:space="preserve">Textfeld
</text>
  </threadedComment>
  <threadedComment ref="R207" personId="{456EE2ED-E670-A743-CDD7-8DCA46ED5B0E}" id="{004A0035-009D-43F5-94E7-00BF002400D1}">
    <text xml:space="preserve">Textfeld
</text>
  </threadedComment>
  <threadedComment ref="S207" personId="{456EE2ED-E670-A743-CDD7-8DCA46ED5B0E}" id="{00E2008D-00A0-4A15-B9D1-0070004C0079}">
    <text xml:space="preserve">Textfeld
</text>
  </threadedComment>
  <threadedComment ref="T207" personId="{456EE2ED-E670-A743-CDD7-8DCA46ED5B0E}" id="{00880075-000C-41F0-BC83-00ED005C0000}">
    <text xml:space="preserve">Textfeld
</text>
  </threadedComment>
  <threadedComment ref="U207" personId="{456EE2ED-E670-A743-CDD7-8DCA46ED5B0E}" id="{006100AC-00C0-4F3C-92CF-00C3005D008A}">
    <text xml:space="preserve">Textfeld
</text>
  </threadedComment>
  <threadedComment ref="V207" personId="{456EE2ED-E670-A743-CDD7-8DCA46ED5B0E}" id="{00A9006E-006E-44AA-B9B6-00E100E800B1}">
    <text xml:space="preserve">Textfeld
</text>
  </threadedComment>
  <threadedComment ref="W207" personId="{456EE2ED-E670-A743-CDD7-8DCA46ED5B0E}" id="{0026002F-00C8-43EE-8736-00A000B80025}">
    <text xml:space="preserve">Textfeld
</text>
  </threadedComment>
  <threadedComment ref="X207" personId="{456EE2ED-E670-A743-CDD7-8DCA46ED5B0E}" id="{002400FD-00DF-4AFD-B7AC-00EF001C00FE}">
    <text xml:space="preserve">Textfeld
</text>
  </threadedComment>
  <threadedComment ref="Y207" personId="{456EE2ED-E670-A743-CDD7-8DCA46ED5B0E}" id="{0043008C-00C2-467A-8C0E-004100640057}">
    <text xml:space="preserve">Textfeld
</text>
  </threadedComment>
  <threadedComment ref="Z207" personId="{456EE2ED-E670-A743-CDD7-8DCA46ED5B0E}" id="{004D0014-00DD-478C-9AC3-00CD00050038}">
    <text xml:space="preserve">Textfeld
</text>
  </threadedComment>
  <threadedComment ref="I208" personId="{3BA6D8D0-0F9B-53C8-9990-05222548B652}" id="{00200028-0035-40EA-A232-00BB00460027}">
    <text xml:space="preserve">CO2-Wert
</text>
  </threadedComment>
  <threadedComment ref="J208" personId="{3BA6D8D0-0F9B-53C8-9990-05222548B652}" id="{00DC0081-0015-4259-A229-0050007A00C1}">
    <text xml:space="preserve">CO2-Wert
</text>
  </threadedComment>
  <threadedComment ref="K208" personId="{3BA6D8D0-0F9B-53C8-9990-05222548B652}" id="{001B00C7-0083-48DC-A115-00C800C60020}">
    <text xml:space="preserve">CO2-Wert
</text>
  </threadedComment>
  <threadedComment ref="L208" personId="{3BA6D8D0-0F9B-53C8-9990-05222548B652}" id="{0002000F-0087-4EDA-A649-00DD00020036}">
    <text xml:space="preserve">CO2-Wert
</text>
  </threadedComment>
  <threadedComment ref="M208" personId="{3BA6D8D0-0F9B-53C8-9990-05222548B652}" id="{0072003B-008D-4261-93D7-00B100160056}">
    <text xml:space="preserve">CO2-Wert
</text>
  </threadedComment>
  <threadedComment ref="N208" personId="{3BA6D8D0-0F9B-53C8-9990-05222548B652}" id="{00AC007A-00A4-4955-AF5D-0056004500C6}">
    <text xml:space="preserve">CO2-Wert
</text>
  </threadedComment>
  <threadedComment ref="O208" personId="{3BA6D8D0-0F9B-53C8-9990-05222548B652}" id="{00430052-00E0-43E3-BE70-00BB00B30082}">
    <text xml:space="preserve">CO2-Wert
</text>
  </threadedComment>
  <threadedComment ref="P208" personId="{3BA6D8D0-0F9B-53C8-9990-05222548B652}" id="{0060002E-0086-42F7-8C35-005B004000E5}">
    <text xml:space="preserve">CO2-Wert
</text>
  </threadedComment>
  <threadedComment ref="Q208" personId="{3BA6D8D0-0F9B-53C8-9990-05222548B652}" id="{008C00C5-00DF-4733-A8E0-006A003A0028}">
    <text xml:space="preserve">CO2-Wert
</text>
  </threadedComment>
  <threadedComment ref="R208" personId="{3BA6D8D0-0F9B-53C8-9990-05222548B652}" id="{009E0025-0030-4B31-BF08-00EE00A30059}">
    <text xml:space="preserve">CO2-Wert
</text>
  </threadedComment>
  <threadedComment ref="S208" personId="{3BA6D8D0-0F9B-53C8-9990-05222548B652}" id="{0079004F-00E4-4BDA-A43C-00450047008E}">
    <text xml:space="preserve">CO2-Wert
</text>
  </threadedComment>
  <threadedComment ref="T208" personId="{3BA6D8D0-0F9B-53C8-9990-05222548B652}" id="{0028005E-0072-4872-B3FD-0050003100D2}">
    <text xml:space="preserve">CO2-Wert
</text>
  </threadedComment>
  <threadedComment ref="U208" personId="{3BA6D8D0-0F9B-53C8-9990-05222548B652}" id="{003A001C-002C-44B4-A95B-00C1002F006D}">
    <text xml:space="preserve">CO2-Wert
</text>
  </threadedComment>
  <threadedComment ref="V208" personId="{3BA6D8D0-0F9B-53C8-9990-05222548B652}" id="{00F60042-008E-42D5-8C08-002E005F0053}">
    <text xml:space="preserve">CO2-Wert
</text>
  </threadedComment>
  <threadedComment ref="W208" personId="{3BA6D8D0-0F9B-53C8-9990-05222548B652}" id="{0067009F-0092-4C59-8DB0-002B00620086}">
    <text xml:space="preserve">CO2-Wert
</text>
  </threadedComment>
  <threadedComment ref="X208" personId="{3BA6D8D0-0F9B-53C8-9990-05222548B652}" id="{008200E3-0074-44A6-BA6D-005000C800B5}">
    <text xml:space="preserve">CO2-Wert
</text>
  </threadedComment>
  <threadedComment ref="Y208" personId="{3BA6D8D0-0F9B-53C8-9990-05222548B652}" id="{00C7006A-0084-48E7-A29A-00ED00DF0021}">
    <text xml:space="preserve">CO2-Wert
</text>
  </threadedComment>
  <threadedComment ref="Z208" personId="{3BA6D8D0-0F9B-53C8-9990-05222548B652}" id="{001C00ED-0032-4275-9448-00AF00AA00F5}">
    <text xml:space="preserve">CO2-Wert
</text>
  </threadedComment>
  <threadedComment ref="I209" personId="{456EE2ED-E670-A743-CDD7-8DCA46ED5B0E}" id="{005200D2-0014-4978-9139-0069000C000E}">
    <text xml:space="preserve">Textfeld
</text>
  </threadedComment>
  <threadedComment ref="J209" personId="{456EE2ED-E670-A743-CDD7-8DCA46ED5B0E}" id="{002C008F-00E8-4799-A198-003500AC006B}">
    <text xml:space="preserve">Textfeld
</text>
  </threadedComment>
  <threadedComment ref="K209" personId="{456EE2ED-E670-A743-CDD7-8DCA46ED5B0E}" id="{00940067-00F6-4885-AEF5-00F8000100DF}">
    <text xml:space="preserve">Textfeld
</text>
  </threadedComment>
  <threadedComment ref="L209" personId="{456EE2ED-E670-A743-CDD7-8DCA46ED5B0E}" id="{009F0097-0008-42AA-86BC-007F00AB00A9}">
    <text xml:space="preserve">Textfeld
</text>
  </threadedComment>
  <threadedComment ref="M209" personId="{456EE2ED-E670-A743-CDD7-8DCA46ED5B0E}" id="{0004003D-00AD-4A54-B2AB-0096000400A0}">
    <text xml:space="preserve">Textfeld
</text>
  </threadedComment>
  <threadedComment ref="N209" personId="{456EE2ED-E670-A743-CDD7-8DCA46ED5B0E}" id="{00C000C1-002E-42E1-AFD1-00A4004200C1}">
    <text xml:space="preserve">Textfeld
</text>
  </threadedComment>
  <threadedComment ref="O209" personId="{456EE2ED-E670-A743-CDD7-8DCA46ED5B0E}" id="{007B0030-00CE-4AE8-A18B-002E00C9004E}">
    <text xml:space="preserve">Textfeld
</text>
  </threadedComment>
  <threadedComment ref="P209" personId="{456EE2ED-E670-A743-CDD7-8DCA46ED5B0E}" id="{003700AB-006B-458C-9954-00A50018000F}">
    <text xml:space="preserve">Textfeld
</text>
  </threadedComment>
  <threadedComment ref="Q209" personId="{456EE2ED-E670-A743-CDD7-8DCA46ED5B0E}" id="{007100F9-0066-4B3B-904F-0026009E0003}">
    <text xml:space="preserve">Textfeld
</text>
  </threadedComment>
  <threadedComment ref="R209" personId="{456EE2ED-E670-A743-CDD7-8DCA46ED5B0E}" id="{00CE003E-0090-4F1E-8CD2-00BA006C0088}">
    <text xml:space="preserve">Textfeld
</text>
  </threadedComment>
  <threadedComment ref="S209" personId="{456EE2ED-E670-A743-CDD7-8DCA46ED5B0E}" id="{000200FE-0083-4685-BCC6-006A00D700F5}">
    <text xml:space="preserve">Textfeld
</text>
  </threadedComment>
  <threadedComment ref="T209" personId="{456EE2ED-E670-A743-CDD7-8DCA46ED5B0E}" id="{00DC00F7-0033-47C9-8E1C-0092006F00AB}">
    <text xml:space="preserve">Textfeld
</text>
  </threadedComment>
  <threadedComment ref="U209" personId="{456EE2ED-E670-A743-CDD7-8DCA46ED5B0E}" id="{00F40070-00E1-49A2-A229-006A001B0047}">
    <text xml:space="preserve">Textfeld
</text>
  </threadedComment>
  <threadedComment ref="V209" personId="{456EE2ED-E670-A743-CDD7-8DCA46ED5B0E}" id="{009C00BC-0002-458B-BDB3-0040005D00C8}">
    <text xml:space="preserve">Textfeld
</text>
  </threadedComment>
  <threadedComment ref="W209" personId="{456EE2ED-E670-A743-CDD7-8DCA46ED5B0E}" id="{000F00CE-00BB-4B40-8381-008B00360037}">
    <text xml:space="preserve">Textfeld
</text>
  </threadedComment>
  <threadedComment ref="X209" personId="{456EE2ED-E670-A743-CDD7-8DCA46ED5B0E}" id="{00D600C6-0074-46C6-9B65-0019008B007D}">
    <text xml:space="preserve">Textfeld
</text>
  </threadedComment>
  <threadedComment ref="Y209" personId="{456EE2ED-E670-A743-CDD7-8DCA46ED5B0E}" id="{00B700C8-0095-4D1C-8944-00F800030044}">
    <text xml:space="preserve">Textfeld
</text>
  </threadedComment>
  <threadedComment ref="Z209" personId="{456EE2ED-E670-A743-CDD7-8DCA46ED5B0E}" id="{00A60019-00AD-4963-9738-004F00F600FD}">
    <text xml:space="preserve">Textfeld
</text>
  </threadedComment>
  <threadedComment ref="I210" personId="{3BA6D8D0-0F9B-53C8-9990-05222548B652}" id="{0020004C-00E7-47C8-A81A-0000001B00DC}">
    <text xml:space="preserve">CO2-Wert
</text>
  </threadedComment>
  <threadedComment ref="J210" personId="{3BA6D8D0-0F9B-53C8-9990-05222548B652}" id="{008100A1-005A-4ECA-88FF-00A900370010}">
    <text xml:space="preserve">CO2-Wert
</text>
  </threadedComment>
  <threadedComment ref="K210" personId="{3BA6D8D0-0F9B-53C8-9990-05222548B652}" id="{00850065-00B5-443B-AFCE-005B00B900B7}">
    <text xml:space="preserve">CO2-Wert
</text>
  </threadedComment>
  <threadedComment ref="L210" personId="{3BA6D8D0-0F9B-53C8-9990-05222548B652}" id="{0096000A-007F-45D9-803C-000C00380079}">
    <text xml:space="preserve">CO2-Wert
</text>
  </threadedComment>
  <threadedComment ref="M210" personId="{3BA6D8D0-0F9B-53C8-9990-05222548B652}" id="{00E500B1-0092-4CAC-AF6D-00DD00D500FD}">
    <text xml:space="preserve">CO2-Wert
</text>
  </threadedComment>
  <threadedComment ref="N210" personId="{3BA6D8D0-0F9B-53C8-9990-05222548B652}" id="{0076008D-0035-4458-B7A1-00A5006100AA}">
    <text xml:space="preserve">CO2-Wert
</text>
  </threadedComment>
  <threadedComment ref="O210" personId="{3BA6D8D0-0F9B-53C8-9990-05222548B652}" id="{00E700C8-0055-4D30-8ACD-007100D6002C}">
    <text xml:space="preserve">CO2-Wert
</text>
  </threadedComment>
  <threadedComment ref="P210" personId="{3BA6D8D0-0F9B-53C8-9990-05222548B652}" id="{00D20080-00D8-4E6F-84AA-0041005D003E}">
    <text xml:space="preserve">CO2-Wert
</text>
  </threadedComment>
  <threadedComment ref="Q210" personId="{3BA6D8D0-0F9B-53C8-9990-05222548B652}" id="{00B7004A-006E-4BB0-8AE4-00240041004A}">
    <text xml:space="preserve">CO2-Wert
</text>
  </threadedComment>
  <threadedComment ref="R210" personId="{3BA6D8D0-0F9B-53C8-9990-05222548B652}" id="{001A00E3-00D1-4642-877B-00D100DA0024}">
    <text xml:space="preserve">CO2-Wert
</text>
  </threadedComment>
  <threadedComment ref="S210" personId="{3BA6D8D0-0F9B-53C8-9990-05222548B652}" id="{007900E4-005A-4122-9C54-008C00BD0007}">
    <text xml:space="preserve">CO2-Wert
</text>
  </threadedComment>
  <threadedComment ref="T210" personId="{3BA6D8D0-0F9B-53C8-9990-05222548B652}" id="{00E40079-00B0-463D-AF52-006F006200A2}">
    <text xml:space="preserve">CO2-Wert
</text>
  </threadedComment>
  <threadedComment ref="U210" personId="{3BA6D8D0-0F9B-53C8-9990-05222548B652}" id="{006D0069-00D4-401C-B16F-00020008009F}">
    <text xml:space="preserve">CO2-Wert
</text>
  </threadedComment>
  <threadedComment ref="V210" personId="{3BA6D8D0-0F9B-53C8-9990-05222548B652}" id="{00BF00C9-00E0-453F-B587-00C4005C0057}">
    <text xml:space="preserve">CO2-Wert
</text>
  </threadedComment>
  <threadedComment ref="W210" personId="{3BA6D8D0-0F9B-53C8-9990-05222548B652}" id="{00CD00F5-00DF-48A8-856D-0066007200DD}">
    <text xml:space="preserve">CO2-Wert
</text>
  </threadedComment>
  <threadedComment ref="X210" personId="{3BA6D8D0-0F9B-53C8-9990-05222548B652}" id="{0094000C-00F3-4B3A-A5FD-00DE00B400F3}">
    <text xml:space="preserve">CO2-Wert
</text>
  </threadedComment>
  <threadedComment ref="Y210" personId="{3BA6D8D0-0F9B-53C8-9990-05222548B652}" id="{00FF0089-0089-4047-AD0C-0050005400A7}">
    <text xml:space="preserve">CO2-Wert
</text>
  </threadedComment>
  <threadedComment ref="Z210" personId="{3BA6D8D0-0F9B-53C8-9990-05222548B652}" id="{00E800E2-00EC-4475-AB6F-00EA006200FB}">
    <text xml:space="preserve">CO2-Wert
</text>
  </threadedComment>
  <threadedComment ref="I211" personId="{456EE2ED-E670-A743-CDD7-8DCA46ED5B0E}" id="{009B0040-00DA-453B-A88B-009900C20080}">
    <text xml:space="preserve">Textfeld
</text>
  </threadedComment>
  <threadedComment ref="J211" personId="{456EE2ED-E670-A743-CDD7-8DCA46ED5B0E}" id="{0035001C-00E3-463D-9496-008F00F20077}">
    <text xml:space="preserve">Textfeld
</text>
  </threadedComment>
  <threadedComment ref="K211" personId="{456EE2ED-E670-A743-CDD7-8DCA46ED5B0E}" id="{00260096-003C-4C12-8C83-00BA00C30002}">
    <text xml:space="preserve">Textfeld
</text>
  </threadedComment>
  <threadedComment ref="L211" personId="{456EE2ED-E670-A743-CDD7-8DCA46ED5B0E}" id="{00870039-00F3-475A-AC32-001300CD0060}">
    <text xml:space="preserve">Textfeld
</text>
  </threadedComment>
  <threadedComment ref="M211" personId="{456EE2ED-E670-A743-CDD7-8DCA46ED5B0E}" id="{00900041-0079-4630-A1A0-00A5009D00F8}">
    <text xml:space="preserve">Textfeld
</text>
  </threadedComment>
  <threadedComment ref="N211" personId="{456EE2ED-E670-A743-CDD7-8DCA46ED5B0E}" id="{00820054-004B-4423-BD89-0000005B0069}">
    <text xml:space="preserve">Textfeld
</text>
  </threadedComment>
  <threadedComment ref="O211" personId="{456EE2ED-E670-A743-CDD7-8DCA46ED5B0E}" id="{006F00E9-00CC-4C53-9845-0084002C00FD}">
    <text xml:space="preserve">Textfeld
</text>
  </threadedComment>
  <threadedComment ref="P211" personId="{456EE2ED-E670-A743-CDD7-8DCA46ED5B0E}" id="{0080007C-003A-4809-A39A-00C000DD00EE}">
    <text xml:space="preserve">Textfeld
</text>
  </threadedComment>
  <threadedComment ref="Q211" personId="{456EE2ED-E670-A743-CDD7-8DCA46ED5B0E}" id="{008500DF-008D-4654-A880-008C00E70060}">
    <text xml:space="preserve">Textfeld
</text>
  </threadedComment>
  <threadedComment ref="R211" personId="{456EE2ED-E670-A743-CDD7-8DCA46ED5B0E}" id="{00DC00D3-0093-466C-9316-004900AD005F}">
    <text xml:space="preserve">Textfeld
</text>
  </threadedComment>
  <threadedComment ref="S211" personId="{456EE2ED-E670-A743-CDD7-8DCA46ED5B0E}" id="{00A8008B-00E2-4A05-9798-00E400A1008E}">
    <text xml:space="preserve">Textfeld
</text>
  </threadedComment>
  <threadedComment ref="T211" personId="{456EE2ED-E670-A743-CDD7-8DCA46ED5B0E}" id="{00DA0038-00DF-4E56-BD73-004D000100AD}">
    <text xml:space="preserve">Textfeld
</text>
  </threadedComment>
  <threadedComment ref="U211" personId="{456EE2ED-E670-A743-CDD7-8DCA46ED5B0E}" id="{00B3004B-00C7-4C38-8EF3-004E00B500C3}">
    <text xml:space="preserve">Textfeld
</text>
  </threadedComment>
  <threadedComment ref="V211" personId="{456EE2ED-E670-A743-CDD7-8DCA46ED5B0E}" id="{00C80019-00B9-4A9E-979C-00300053008B}">
    <text xml:space="preserve">Textfeld
</text>
  </threadedComment>
  <threadedComment ref="W211" personId="{456EE2ED-E670-A743-CDD7-8DCA46ED5B0E}" id="{0085001C-00F5-475B-B72A-00E6009F0031}">
    <text xml:space="preserve">Textfeld
</text>
  </threadedComment>
  <threadedComment ref="X211" personId="{456EE2ED-E670-A743-CDD7-8DCA46ED5B0E}" id="{005C0001-006C-4322-A19B-001400CD0070}">
    <text xml:space="preserve">Textfeld
</text>
  </threadedComment>
  <threadedComment ref="Y211" personId="{456EE2ED-E670-A743-CDD7-8DCA46ED5B0E}" id="{00B0004A-00BF-4CC3-9046-00620098007B}">
    <text xml:space="preserve">Textfeld
</text>
  </threadedComment>
  <threadedComment ref="Z211" personId="{456EE2ED-E670-A743-CDD7-8DCA46ED5B0E}" id="{00C90079-0083-4FBE-A5EE-009800CE002A}">
    <text xml:space="preserve">Textfeld
</text>
  </threadedComment>
  <threadedComment ref="I212" personId="{3BA6D8D0-0F9B-53C8-9990-05222548B652}" id="{00F500B3-00EC-4A2E-AE1B-00C500370035}">
    <text xml:space="preserve">CO2-Wert
</text>
  </threadedComment>
  <threadedComment ref="J212" personId="{3BA6D8D0-0F9B-53C8-9990-05222548B652}" id="{0063006C-0044-42D7-9F1C-006A00F40028}">
    <text xml:space="preserve">CO2-Wert
</text>
  </threadedComment>
  <threadedComment ref="K212" personId="{3BA6D8D0-0F9B-53C8-9990-05222548B652}" id="{000A000F-00BC-43E1-A431-009D00C4003A}">
    <text xml:space="preserve">CO2-Wert
</text>
  </threadedComment>
  <threadedComment ref="L212" personId="{3BA6D8D0-0F9B-53C8-9990-05222548B652}" id="{00B4005D-002B-441B-B6E7-001F00F8000B}">
    <text xml:space="preserve">CO2-Wert
</text>
  </threadedComment>
  <threadedComment ref="M212" personId="{3BA6D8D0-0F9B-53C8-9990-05222548B652}" id="{009600A7-00DF-4131-B7DB-005D0028001C}">
    <text xml:space="preserve">CO2-Wert
</text>
  </threadedComment>
  <threadedComment ref="N212" personId="{3BA6D8D0-0F9B-53C8-9990-05222548B652}" id="{00A700A8-0043-4A8F-B4EA-00A5006A00B8}">
    <text xml:space="preserve">CO2-Wert
</text>
  </threadedComment>
  <threadedComment ref="O212" personId="{3BA6D8D0-0F9B-53C8-9990-05222548B652}" id="{000100F8-0004-417F-BEDA-00FC00D1004F}">
    <text xml:space="preserve">CO2-Wert
</text>
  </threadedComment>
  <threadedComment ref="P212" personId="{3BA6D8D0-0F9B-53C8-9990-05222548B652}" id="{005D0090-00A1-476E-9055-0029008D0085}">
    <text xml:space="preserve">CO2-Wert
</text>
  </threadedComment>
  <threadedComment ref="Q212" personId="{3BA6D8D0-0F9B-53C8-9990-05222548B652}" id="{00A700B8-0027-41F2-B164-00400090001E}">
    <text xml:space="preserve">CO2-Wert
</text>
  </threadedComment>
  <threadedComment ref="R212" personId="{3BA6D8D0-0F9B-53C8-9990-05222548B652}" id="{006D0085-00F7-4F3A-BFA1-00F800B30025}">
    <text xml:space="preserve">CO2-Wert
</text>
  </threadedComment>
  <threadedComment ref="S212" personId="{3BA6D8D0-0F9B-53C8-9990-05222548B652}" id="{00B000EA-00F0-479E-8C49-00BE006E0028}">
    <text xml:space="preserve">CO2-Wert
</text>
  </threadedComment>
  <threadedComment ref="T212" personId="{3BA6D8D0-0F9B-53C8-9990-05222548B652}" id="{009600B8-006A-48B9-9A7E-005000C90098}">
    <text xml:space="preserve">CO2-Wert
</text>
  </threadedComment>
  <threadedComment ref="U212" personId="{3BA6D8D0-0F9B-53C8-9990-05222548B652}" id="{0086001E-001D-494F-A50A-006C00E50012}">
    <text xml:space="preserve">CO2-Wert
</text>
  </threadedComment>
  <threadedComment ref="V212" personId="{3BA6D8D0-0F9B-53C8-9990-05222548B652}" id="{00F500D1-008F-4776-93E0-005300C10099}">
    <text xml:space="preserve">CO2-Wert
</text>
  </threadedComment>
  <threadedComment ref="W212" personId="{3BA6D8D0-0F9B-53C8-9990-05222548B652}" id="{004900F2-0061-4C70-882F-001300F3007F}">
    <text xml:space="preserve">CO2-Wert
</text>
  </threadedComment>
  <threadedComment ref="X212" personId="{3BA6D8D0-0F9B-53C8-9990-05222548B652}" id="{00C5000C-0023-438D-98B4-000D001B0011}">
    <text xml:space="preserve">CO2-Wert
</text>
  </threadedComment>
  <threadedComment ref="Y212" personId="{3BA6D8D0-0F9B-53C8-9990-05222548B652}" id="{000B0065-00EC-4F11-9BF4-008C00B300CB}">
    <text xml:space="preserve">CO2-Wert
</text>
  </threadedComment>
  <threadedComment ref="Z212" personId="{3BA6D8D0-0F9B-53C8-9990-05222548B652}" id="{00B90038-001A-4EF4-8E0B-00FA009D0060}">
    <text xml:space="preserve">CO2-Wert
</text>
  </threadedComment>
  <threadedComment ref="I213" personId="{456EE2ED-E670-A743-CDD7-8DCA46ED5B0E}" id="{0081003B-00CC-452A-983F-00AB005700DD}">
    <text xml:space="preserve">Textfeld
</text>
  </threadedComment>
  <threadedComment ref="J213" personId="{456EE2ED-E670-A743-CDD7-8DCA46ED5B0E}" id="{008C007A-0014-4E49-B2FB-0049006A0092}">
    <text xml:space="preserve">Textfeld
</text>
  </threadedComment>
  <threadedComment ref="K213" personId="{456EE2ED-E670-A743-CDD7-8DCA46ED5B0E}" id="{00D300B1-006A-4D39-99F0-00130083007E}">
    <text xml:space="preserve">Textfeld
</text>
  </threadedComment>
  <threadedComment ref="L213" personId="{456EE2ED-E670-A743-CDD7-8DCA46ED5B0E}" id="{009D0015-0071-455D-8D0A-00EA00E100F6}">
    <text xml:space="preserve">Textfeld
</text>
  </threadedComment>
  <threadedComment ref="M213" personId="{456EE2ED-E670-A743-CDD7-8DCA46ED5B0E}" id="{006D003D-005A-464D-8D12-006B00C70065}">
    <text xml:space="preserve">Textfeld
</text>
  </threadedComment>
  <threadedComment ref="N213" personId="{456EE2ED-E670-A743-CDD7-8DCA46ED5B0E}" id="{009B0080-00A0-44C3-862F-0066006B0018}">
    <text xml:space="preserve">Textfeld
</text>
  </threadedComment>
  <threadedComment ref="O213" personId="{456EE2ED-E670-A743-CDD7-8DCA46ED5B0E}" id="{00F900E0-005A-4F02-BCD0-005A00CC009A}">
    <text xml:space="preserve">Textfeld
</text>
  </threadedComment>
  <threadedComment ref="P213" personId="{456EE2ED-E670-A743-CDD7-8DCA46ED5B0E}" id="{006A00E5-00E3-461C-81F5-009100C60004}">
    <text xml:space="preserve">Textfeld
</text>
  </threadedComment>
  <threadedComment ref="Q213" personId="{456EE2ED-E670-A743-CDD7-8DCA46ED5B0E}" id="{003A0057-00B5-4FF8-9F5F-004700C900CB}">
    <text xml:space="preserve">Textfeld
</text>
  </threadedComment>
  <threadedComment ref="R213" personId="{456EE2ED-E670-A743-CDD7-8DCA46ED5B0E}" id="{00AE0000-00C0-4356-8DE2-006000C60040}">
    <text xml:space="preserve">Textfeld
</text>
  </threadedComment>
  <threadedComment ref="S213" personId="{456EE2ED-E670-A743-CDD7-8DCA46ED5B0E}" id="{00F200D1-00E9-4058-9361-008F00BD0005}">
    <text xml:space="preserve">Textfeld
</text>
  </threadedComment>
  <threadedComment ref="T213" personId="{456EE2ED-E670-A743-CDD7-8DCA46ED5B0E}" id="{0093002B-0042-4995-8675-004100BF0080}">
    <text xml:space="preserve">Textfeld
</text>
  </threadedComment>
  <threadedComment ref="U213" personId="{456EE2ED-E670-A743-CDD7-8DCA46ED5B0E}" id="{00640087-007C-4DBB-A1E2-0001009B00F7}">
    <text xml:space="preserve">Textfeld
</text>
  </threadedComment>
  <threadedComment ref="V213" personId="{456EE2ED-E670-A743-CDD7-8DCA46ED5B0E}" id="{00630000-0036-4FE3-98B8-007500E40041}">
    <text xml:space="preserve">Textfeld
</text>
  </threadedComment>
  <threadedComment ref="W213" personId="{456EE2ED-E670-A743-CDD7-8DCA46ED5B0E}" id="{00E80060-008F-4BD7-952C-003F00C400A8}">
    <text xml:space="preserve">Textfeld
</text>
  </threadedComment>
  <threadedComment ref="X213" personId="{456EE2ED-E670-A743-CDD7-8DCA46ED5B0E}" id="{002300C5-00D1-4780-A3FD-00AE00E1001A}">
    <text xml:space="preserve">Textfeld
</text>
  </threadedComment>
  <threadedComment ref="Y213" personId="{456EE2ED-E670-A743-CDD7-8DCA46ED5B0E}" id="{007A00CD-0054-46EF-AF52-0049003B007C}">
    <text xml:space="preserve">Textfeld
</text>
  </threadedComment>
  <threadedComment ref="Z213" personId="{456EE2ED-E670-A743-CDD7-8DCA46ED5B0E}" id="{0096007A-0020-4CFA-8C43-009B00C10080}">
    <text xml:space="preserve">Textfeld
</text>
  </threadedComment>
  <threadedComment ref="I214" personId="{3BA6D8D0-0F9B-53C8-9990-05222548B652}" id="{009A0054-009A-46C2-BE6F-00D400720038}">
    <text xml:space="preserve">CO2-Wert
</text>
  </threadedComment>
  <threadedComment ref="J214" personId="{3BA6D8D0-0F9B-53C8-9990-05222548B652}" id="{00F10070-0053-4A70-A323-0091001B001D}">
    <text xml:space="preserve">CO2-Wert
</text>
  </threadedComment>
  <threadedComment ref="K214" personId="{3BA6D8D0-0F9B-53C8-9990-05222548B652}" id="{00DF00C1-00FE-45DF-957B-0076001200FF}">
    <text xml:space="preserve">CO2-Wert
</text>
  </threadedComment>
  <threadedComment ref="L214" personId="{3BA6D8D0-0F9B-53C8-9990-05222548B652}" id="{00D40065-003B-4041-AD0C-00AB00C80011}">
    <text xml:space="preserve">CO2-Wert
</text>
  </threadedComment>
  <threadedComment ref="M214" personId="{3BA6D8D0-0F9B-53C8-9990-05222548B652}" id="{00AF0047-00D6-4E2F-B498-0075003F0047}">
    <text xml:space="preserve">CO2-Wert
</text>
  </threadedComment>
  <threadedComment ref="N214" personId="{3BA6D8D0-0F9B-53C8-9990-05222548B652}" id="{00630050-0013-4554-91D1-00490088009C}">
    <text xml:space="preserve">CO2-Wert
</text>
  </threadedComment>
  <threadedComment ref="O214" personId="{3BA6D8D0-0F9B-53C8-9990-05222548B652}" id="{00D10065-007C-4E40-9940-006D007F00C2}">
    <text xml:space="preserve">CO2-Wert
</text>
  </threadedComment>
  <threadedComment ref="P214" personId="{3BA6D8D0-0F9B-53C8-9990-05222548B652}" id="{00DC0084-0039-431E-BDCC-000000810000}">
    <text xml:space="preserve">CO2-Wert
</text>
  </threadedComment>
  <threadedComment ref="Q214" personId="{3BA6D8D0-0F9B-53C8-9990-05222548B652}" id="{00910088-00CC-4530-8B40-00AD00C40093}">
    <text xml:space="preserve">CO2-Wert
</text>
  </threadedComment>
  <threadedComment ref="R214" personId="{3BA6D8D0-0F9B-53C8-9990-05222548B652}" id="{00F10021-0067-458C-A409-00A000FC0070}">
    <text xml:space="preserve">CO2-Wert
</text>
  </threadedComment>
  <threadedComment ref="S214" personId="{3BA6D8D0-0F9B-53C8-9990-05222548B652}" id="{00C80039-009D-42BB-AFBE-00F900340061}">
    <text xml:space="preserve">CO2-Wert
</text>
  </threadedComment>
  <threadedComment ref="T214" personId="{3BA6D8D0-0F9B-53C8-9990-05222548B652}" id="{007000A7-002F-4CE0-A562-0096002900A0}">
    <text xml:space="preserve">CO2-Wert
</text>
  </threadedComment>
  <threadedComment ref="U214" personId="{3BA6D8D0-0F9B-53C8-9990-05222548B652}" id="{006800C7-00F8-4493-8453-003B00BC0098}">
    <text xml:space="preserve">CO2-Wert
</text>
  </threadedComment>
  <threadedComment ref="V214" personId="{3BA6D8D0-0F9B-53C8-9990-05222548B652}" id="{00480001-00D2-4938-8FF2-00330044009C}">
    <text xml:space="preserve">CO2-Wert
</text>
  </threadedComment>
  <threadedComment ref="W214" personId="{3BA6D8D0-0F9B-53C8-9990-05222548B652}" id="{001900FD-00C8-48B4-AEBA-0025006800CA}">
    <text xml:space="preserve">CO2-Wert
</text>
  </threadedComment>
  <threadedComment ref="X214" personId="{3BA6D8D0-0F9B-53C8-9990-05222548B652}" id="{00170009-0027-4722-8CB4-00B000D7008C}">
    <text xml:space="preserve">CO2-Wert
</text>
  </threadedComment>
  <threadedComment ref="Y214" personId="{3BA6D8D0-0F9B-53C8-9990-05222548B652}" id="{00490057-00F3-49D7-A3B0-001F003F00FA}">
    <text xml:space="preserve">CO2-Wert
</text>
  </threadedComment>
  <threadedComment ref="Z214" personId="{3BA6D8D0-0F9B-53C8-9990-05222548B652}" id="{00720070-0000-4A7E-AD2D-009900600068}">
    <text xml:space="preserve">CO2-Wert
</text>
  </threadedComment>
  <threadedComment ref="I215" personId="{456EE2ED-E670-A743-CDD7-8DCA46ED5B0E}" id="{00C80025-0038-4496-B33E-0076004F0080}">
    <text xml:space="preserve">Textfeld
</text>
  </threadedComment>
  <threadedComment ref="J215" personId="{456EE2ED-E670-A743-CDD7-8DCA46ED5B0E}" id="{006E002F-0044-43C3-97D1-002D00E700B1}">
    <text xml:space="preserve">Textfeld
</text>
  </threadedComment>
  <threadedComment ref="K215" personId="{456EE2ED-E670-A743-CDD7-8DCA46ED5B0E}" id="{005C00C7-00A8-47B0-A6B8-002A0020000D}">
    <text xml:space="preserve">Textfeld
</text>
  </threadedComment>
  <threadedComment ref="L215" personId="{456EE2ED-E670-A743-CDD7-8DCA46ED5B0E}" id="{00CA00A3-0087-470D-B54E-001400F600D7}">
    <text xml:space="preserve">Textfeld
</text>
  </threadedComment>
  <threadedComment ref="M215" personId="{456EE2ED-E670-A743-CDD7-8DCA46ED5B0E}" id="{00F70037-00F5-4A74-934A-001900E20010}">
    <text xml:space="preserve">Textfeld
</text>
  </threadedComment>
  <threadedComment ref="N215" personId="{456EE2ED-E670-A743-CDD7-8DCA46ED5B0E}" id="{008C007E-008F-432E-B908-007D008500BD}">
    <text xml:space="preserve">Textfeld
</text>
  </threadedComment>
  <threadedComment ref="O215" personId="{456EE2ED-E670-A743-CDD7-8DCA46ED5B0E}" id="{00900073-0017-433C-A10A-00BF00E20083}">
    <text xml:space="preserve">Textfeld
</text>
  </threadedComment>
  <threadedComment ref="P215" personId="{456EE2ED-E670-A743-CDD7-8DCA46ED5B0E}" id="{004B00DC-0092-46DB-8214-0043001C00FD}">
    <text xml:space="preserve">Textfeld
</text>
  </threadedComment>
  <threadedComment ref="Q215" personId="{456EE2ED-E670-A743-CDD7-8DCA46ED5B0E}" id="{001E0012-00A9-4DA2-89F8-001200A60053}">
    <text xml:space="preserve">Textfeld
</text>
  </threadedComment>
  <threadedComment ref="R215" personId="{456EE2ED-E670-A743-CDD7-8DCA46ED5B0E}" id="{00300066-0026-4B76-9E86-00FA00AC00E2}">
    <text xml:space="preserve">Textfeld
</text>
  </threadedComment>
  <threadedComment ref="S215" personId="{456EE2ED-E670-A743-CDD7-8DCA46ED5B0E}" id="{00550058-005A-469A-A0A3-000600F1006F}">
    <text xml:space="preserve">Textfeld
</text>
  </threadedComment>
  <threadedComment ref="T215" personId="{456EE2ED-E670-A743-CDD7-8DCA46ED5B0E}" id="{008E0081-0094-4B42-81A5-005F003D00BF}">
    <text xml:space="preserve">Textfeld
</text>
  </threadedComment>
  <threadedComment ref="U215" personId="{456EE2ED-E670-A743-CDD7-8DCA46ED5B0E}" id="{00F4004F-00BF-49EB-B178-00A500BC009D}">
    <text xml:space="preserve">Textfeld
</text>
  </threadedComment>
  <threadedComment ref="V215" personId="{456EE2ED-E670-A743-CDD7-8DCA46ED5B0E}" id="{006700BB-0002-4AC1-95C9-004A00990040}">
    <text xml:space="preserve">Textfeld
</text>
  </threadedComment>
  <threadedComment ref="W215" personId="{456EE2ED-E670-A743-CDD7-8DCA46ED5B0E}" id="{00F600D1-0045-4CA4-9E0C-006400C10006}">
    <text xml:space="preserve">Textfeld
</text>
  </threadedComment>
  <threadedComment ref="X215" personId="{456EE2ED-E670-A743-CDD7-8DCA46ED5B0E}" id="{008700CB-000D-4393-8659-000A00B4007B}">
    <text xml:space="preserve">Textfeld
</text>
  </threadedComment>
  <threadedComment ref="Y215" personId="{456EE2ED-E670-A743-CDD7-8DCA46ED5B0E}" id="{00830002-00CD-4D98-A23D-00EF00A30071}">
    <text xml:space="preserve">Textfeld
</text>
  </threadedComment>
  <threadedComment ref="Z215" personId="{456EE2ED-E670-A743-CDD7-8DCA46ED5B0E}" id="{00250096-00FC-4D99-BDA5-004E00F900BB}">
    <text xml:space="preserve">Textfeld
</text>
  </threadedComment>
  <threadedComment ref="I216" personId="{3BA6D8D0-0F9B-53C8-9990-05222548B652}" id="{00E40054-00A9-4704-9254-00A200B00009}">
    <text xml:space="preserve">CO2-Wert
</text>
  </threadedComment>
  <threadedComment ref="J216" personId="{3BA6D8D0-0F9B-53C8-9990-05222548B652}" id="{00B300A8-0001-49E0-AE06-00FE000F000E}">
    <text xml:space="preserve">CO2-Wert
</text>
  </threadedComment>
  <threadedComment ref="K216" personId="{3BA6D8D0-0F9B-53C8-9990-05222548B652}" id="{00D4001A-002E-49DD-BA11-00F1009000F4}">
    <text xml:space="preserve">CO2-Wert
</text>
  </threadedComment>
  <threadedComment ref="L216" personId="{3BA6D8D0-0F9B-53C8-9990-05222548B652}" id="{00A50049-005A-4E76-8D29-00DE00750027}">
    <text xml:space="preserve">CO2-Wert
</text>
  </threadedComment>
  <threadedComment ref="M216" personId="{3BA6D8D0-0F9B-53C8-9990-05222548B652}" id="{00C90041-00CC-474C-A9E6-00BC0062003B}">
    <text xml:space="preserve">CO2-Wert
</text>
  </threadedComment>
  <threadedComment ref="N216" personId="{3BA6D8D0-0F9B-53C8-9990-05222548B652}" id="{00730003-00DE-42DC-A4D7-001E007F008C}">
    <text xml:space="preserve">CO2-Wert
</text>
  </threadedComment>
  <threadedComment ref="O216" personId="{3BA6D8D0-0F9B-53C8-9990-05222548B652}" id="{009900F3-0011-4A82-A09E-0054002B0018}">
    <text xml:space="preserve">CO2-Wert
</text>
  </threadedComment>
  <threadedComment ref="P216" personId="{3BA6D8D0-0F9B-53C8-9990-05222548B652}" id="{00D900AD-00A0-4402-9207-00A4001100DF}">
    <text xml:space="preserve">CO2-Wert
</text>
  </threadedComment>
  <threadedComment ref="Q216" personId="{3BA6D8D0-0F9B-53C8-9990-05222548B652}" id="{0034003B-0099-4FD3-B448-00E500390079}">
    <text xml:space="preserve">CO2-Wert
</text>
  </threadedComment>
  <threadedComment ref="R216" personId="{3BA6D8D0-0F9B-53C8-9990-05222548B652}" id="{00FC003D-004D-452A-92A6-008D00150097}">
    <text xml:space="preserve">CO2-Wert
</text>
  </threadedComment>
  <threadedComment ref="S216" personId="{3BA6D8D0-0F9B-53C8-9990-05222548B652}" id="{001E00C0-005C-4459-8D9E-00D200EB00D7}">
    <text xml:space="preserve">CO2-Wert
</text>
  </threadedComment>
  <threadedComment ref="T216" personId="{3BA6D8D0-0F9B-53C8-9990-05222548B652}" id="{00EB00AC-005C-42E4-8DCC-000B005F00C6}">
    <text xml:space="preserve">CO2-Wert
</text>
  </threadedComment>
  <threadedComment ref="U216" personId="{3BA6D8D0-0F9B-53C8-9990-05222548B652}" id="{00A70061-0098-4DEA-B395-009D00B90020}">
    <text xml:space="preserve">CO2-Wert
</text>
  </threadedComment>
  <threadedComment ref="V216" personId="{3BA6D8D0-0F9B-53C8-9990-05222548B652}" id="{004300FC-00F0-4D8B-B2D7-000A008B0039}">
    <text xml:space="preserve">CO2-Wert
</text>
  </threadedComment>
  <threadedComment ref="W216" personId="{3BA6D8D0-0F9B-53C8-9990-05222548B652}" id="{00BB00D0-007D-454E-9848-004000750002}">
    <text xml:space="preserve">CO2-Wert
</text>
  </threadedComment>
  <threadedComment ref="X216" personId="{3BA6D8D0-0F9B-53C8-9990-05222548B652}" id="{001E0013-00C8-41C5-8E99-00D4000600AA}">
    <text xml:space="preserve">CO2-Wert
</text>
  </threadedComment>
  <threadedComment ref="Y216" personId="{3BA6D8D0-0F9B-53C8-9990-05222548B652}" id="{0051002E-00C6-4FDA-91CA-004A00730026}">
    <text xml:space="preserve">CO2-Wert
</text>
  </threadedComment>
  <threadedComment ref="Z216" personId="{3BA6D8D0-0F9B-53C8-9990-05222548B652}" id="{00BF00C0-0014-46E6-B51E-0055003B00C5}">
    <text xml:space="preserve">CO2-Wert
</text>
  </threadedComment>
  <threadedComment ref="I217" personId="{456EE2ED-E670-A743-CDD7-8DCA46ED5B0E}" id="{001B0057-00B5-44A2-8A0E-000900E100B9}">
    <text xml:space="preserve">Textfeld
</text>
  </threadedComment>
  <threadedComment ref="J217" personId="{456EE2ED-E670-A743-CDD7-8DCA46ED5B0E}" id="{001B0080-0009-4089-A72E-008000DE00BD}">
    <text xml:space="preserve">Textfeld
</text>
  </threadedComment>
  <threadedComment ref="K217" personId="{456EE2ED-E670-A743-CDD7-8DCA46ED5B0E}" id="{00520058-0055-4F3F-A9E9-008300B000ED}">
    <text xml:space="preserve">Textfeld
</text>
  </threadedComment>
  <threadedComment ref="L217" personId="{456EE2ED-E670-A743-CDD7-8DCA46ED5B0E}" id="{00F1008D-0039-42C9-BBB4-007F00CF003D}">
    <text xml:space="preserve">Textfeld
</text>
  </threadedComment>
  <threadedComment ref="M217" personId="{456EE2ED-E670-A743-CDD7-8DCA46ED5B0E}" id="{007C008A-006D-4D6D-94F5-00EF00E700B8}">
    <text xml:space="preserve">Textfeld
</text>
  </threadedComment>
  <threadedComment ref="N217" personId="{456EE2ED-E670-A743-CDD7-8DCA46ED5B0E}" id="{001F0045-0053-4AB5-BFB3-00B1000E0018}">
    <text xml:space="preserve">Textfeld
</text>
  </threadedComment>
  <threadedComment ref="O217" personId="{456EE2ED-E670-A743-CDD7-8DCA46ED5B0E}" id="{007B00B7-0018-4656-8A1F-0098007D00BA}">
    <text xml:space="preserve">Textfeld
</text>
  </threadedComment>
  <threadedComment ref="P217" personId="{456EE2ED-E670-A743-CDD7-8DCA46ED5B0E}" id="{003F007D-001D-4981-90CE-00D300DE00FB}">
    <text xml:space="preserve">Textfeld
</text>
  </threadedComment>
  <threadedComment ref="Q217" personId="{456EE2ED-E670-A743-CDD7-8DCA46ED5B0E}" id="{009A00E6-00FF-4628-9999-00CE000B0062}">
    <text xml:space="preserve">Textfeld
</text>
  </threadedComment>
  <threadedComment ref="R217" personId="{456EE2ED-E670-A743-CDD7-8DCA46ED5B0E}" id="{009C0085-0049-4C4E-946B-00B400F9007D}">
    <text xml:space="preserve">Textfeld
</text>
  </threadedComment>
  <threadedComment ref="S217" personId="{456EE2ED-E670-A743-CDD7-8DCA46ED5B0E}" id="{00C7009D-0049-4B19-9A4A-00FB005B0077}">
    <text xml:space="preserve">Textfeld
</text>
  </threadedComment>
  <threadedComment ref="T217" personId="{456EE2ED-E670-A743-CDD7-8DCA46ED5B0E}" id="{00F20064-00A0-4756-B947-00E9002A001C}">
    <text xml:space="preserve">Textfeld
</text>
  </threadedComment>
  <threadedComment ref="U217" personId="{456EE2ED-E670-A743-CDD7-8DCA46ED5B0E}" id="{00230091-002E-4DC8-9429-00E800BD00D8}">
    <text xml:space="preserve">Textfeld
</text>
  </threadedComment>
  <threadedComment ref="V217" personId="{456EE2ED-E670-A743-CDD7-8DCA46ED5B0E}" id="{005100BF-00AB-49AA-88DA-00B00057000F}">
    <text xml:space="preserve">Textfeld
</text>
  </threadedComment>
  <threadedComment ref="W217" personId="{456EE2ED-E670-A743-CDD7-8DCA46ED5B0E}" id="{00FB007E-0086-40D7-B086-000000B80071}">
    <text xml:space="preserve">Textfeld
</text>
  </threadedComment>
  <threadedComment ref="X217" personId="{456EE2ED-E670-A743-CDD7-8DCA46ED5B0E}" id="{00160031-001D-4F6E-8984-007A0033005A}">
    <text xml:space="preserve">Textfeld
</text>
  </threadedComment>
  <threadedComment ref="Y217" personId="{456EE2ED-E670-A743-CDD7-8DCA46ED5B0E}" id="{00E600FB-0052-40CA-AC18-00D900890024}">
    <text xml:space="preserve">Textfeld
</text>
  </threadedComment>
  <threadedComment ref="Z217" personId="{456EE2ED-E670-A743-CDD7-8DCA46ED5B0E}" id="{0045006E-002F-4946-B3DB-00C9000B0058}">
    <text xml:space="preserve">Textfeld
</text>
  </threadedComment>
  <threadedComment ref="I218" personId="{3BA6D8D0-0F9B-53C8-9990-05222548B652}" id="{005B00F5-00B1-4742-A8ED-00E60027004F}">
    <text xml:space="preserve">CO2-Wert
</text>
  </threadedComment>
  <threadedComment ref="J218" personId="{3BA6D8D0-0F9B-53C8-9990-05222548B652}" id="{00CA00B2-00FC-487A-9649-0063007D0075}">
    <text xml:space="preserve">CO2-Wert
</text>
  </threadedComment>
  <threadedComment ref="K218" personId="{3BA6D8D0-0F9B-53C8-9990-05222548B652}" id="{00AE00BC-00A2-451F-ABB8-008C004B00B3}">
    <text xml:space="preserve">CO2-Wert
</text>
  </threadedComment>
  <threadedComment ref="L218" personId="{3BA6D8D0-0F9B-53C8-9990-05222548B652}" id="{00280085-001E-4DE4-8631-0087005400A7}">
    <text xml:space="preserve">CO2-Wert
</text>
  </threadedComment>
  <threadedComment ref="M218" personId="{3BA6D8D0-0F9B-53C8-9990-05222548B652}" id="{00D600A6-001F-4046-A749-00CE00A600FC}">
    <text xml:space="preserve">CO2-Wert
</text>
  </threadedComment>
  <threadedComment ref="N218" personId="{3BA6D8D0-0F9B-53C8-9990-05222548B652}" id="{0083009E-004E-4D26-A479-009E00240017}">
    <text xml:space="preserve">CO2-Wert
</text>
  </threadedComment>
  <threadedComment ref="O218" personId="{3BA6D8D0-0F9B-53C8-9990-05222548B652}" id="{001500A2-00DD-4FBC-BC26-00BB00AE004C}">
    <text xml:space="preserve">CO2-Wert
</text>
  </threadedComment>
  <threadedComment ref="P218" personId="{3BA6D8D0-0F9B-53C8-9990-05222548B652}" id="{00270098-003C-4685-82AB-0016004600D6}">
    <text xml:space="preserve">CO2-Wert
</text>
  </threadedComment>
  <threadedComment ref="Q218" personId="{3BA6D8D0-0F9B-53C8-9990-05222548B652}" id="{008A0039-0052-47CC-86E5-003E00D6006F}">
    <text xml:space="preserve">CO2-Wert
</text>
  </threadedComment>
  <threadedComment ref="R218" personId="{3BA6D8D0-0F9B-53C8-9990-05222548B652}" id="{008600A3-003B-4B50-9373-00ED004F00AC}">
    <text xml:space="preserve">CO2-Wert
</text>
  </threadedComment>
  <threadedComment ref="S218" personId="{3BA6D8D0-0F9B-53C8-9990-05222548B652}" id="{00AF000D-00D9-49EF-8E55-00320055001C}">
    <text xml:space="preserve">CO2-Wert
</text>
  </threadedComment>
  <threadedComment ref="T218" personId="{3BA6D8D0-0F9B-53C8-9990-05222548B652}" id="{00460079-0041-4090-B030-000300060044}">
    <text xml:space="preserve">CO2-Wert
</text>
  </threadedComment>
  <threadedComment ref="U218" personId="{3BA6D8D0-0F9B-53C8-9990-05222548B652}" id="{00BD00C9-00ED-4F55-BEC8-003700B300A0}">
    <text xml:space="preserve">CO2-Wert
</text>
  </threadedComment>
  <threadedComment ref="V218" personId="{3BA6D8D0-0F9B-53C8-9990-05222548B652}" id="{009B0097-0090-4443-B955-00B0006C0036}">
    <text xml:space="preserve">CO2-Wert
</text>
  </threadedComment>
  <threadedComment ref="W218" personId="{3BA6D8D0-0F9B-53C8-9990-05222548B652}" id="{008A00DF-00E4-429C-BFD8-00CD00BE0009}">
    <text xml:space="preserve">CO2-Wert
</text>
  </threadedComment>
  <threadedComment ref="X218" personId="{3BA6D8D0-0F9B-53C8-9990-05222548B652}" id="{0096008B-0021-4E0D-8C93-00AF009C00D0}">
    <text xml:space="preserve">CO2-Wert
</text>
  </threadedComment>
  <threadedComment ref="Y218" personId="{3BA6D8D0-0F9B-53C8-9990-05222548B652}" id="{00DC004D-0001-401B-B728-004200D300BF}">
    <text xml:space="preserve">CO2-Wert
</text>
  </threadedComment>
  <threadedComment ref="Z218" personId="{3BA6D8D0-0F9B-53C8-9990-05222548B652}" id="{00F500A7-009A-4CFB-944B-00DC00DB00B5}">
    <text xml:space="preserve">CO2-Wert
</text>
  </threadedComment>
  <threadedComment ref="I219" personId="{456EE2ED-E670-A743-CDD7-8DCA46ED5B0E}" id="{00C8003D-008A-496C-82D2-006E00B40058}">
    <text xml:space="preserve">Textfeld
</text>
  </threadedComment>
  <threadedComment ref="J219" personId="{456EE2ED-E670-A743-CDD7-8DCA46ED5B0E}" id="{0071004A-00B4-43D4-B1DE-001F00E4009D}">
    <text xml:space="preserve">Textfeld
</text>
  </threadedComment>
  <threadedComment ref="K219" personId="{456EE2ED-E670-A743-CDD7-8DCA46ED5B0E}" id="{009700DF-00D6-44CA-B9BA-001F003500C1}">
    <text xml:space="preserve">Textfeld
</text>
  </threadedComment>
  <threadedComment ref="L219" personId="{456EE2ED-E670-A743-CDD7-8DCA46ED5B0E}" id="{000F00BE-0047-4A7F-B08D-002C002500FA}">
    <text xml:space="preserve">Textfeld
</text>
  </threadedComment>
  <threadedComment ref="M219" personId="{456EE2ED-E670-A743-CDD7-8DCA46ED5B0E}" id="{00F7004D-00B2-4648-8B09-00F500A6007F}">
    <text xml:space="preserve">Textfeld
</text>
  </threadedComment>
  <threadedComment ref="N219" personId="{456EE2ED-E670-A743-CDD7-8DCA46ED5B0E}" id="{00BB00BE-001F-4836-B8A7-009E002B005B}">
    <text xml:space="preserve">Textfeld
</text>
  </threadedComment>
  <threadedComment ref="O219" personId="{456EE2ED-E670-A743-CDD7-8DCA46ED5B0E}" id="{004E0022-006E-4087-8502-002B00650092}">
    <text xml:space="preserve">Textfeld
</text>
  </threadedComment>
  <threadedComment ref="P219" personId="{456EE2ED-E670-A743-CDD7-8DCA46ED5B0E}" id="{00D5001C-00B8-4A10-AF1D-00D5008100CC}">
    <text xml:space="preserve">Textfeld
</text>
  </threadedComment>
  <threadedComment ref="Q219" personId="{456EE2ED-E670-A743-CDD7-8DCA46ED5B0E}" id="{0071001B-005A-4052-A689-006600DB0084}">
    <text xml:space="preserve">Textfeld
</text>
  </threadedComment>
  <threadedComment ref="R219" personId="{456EE2ED-E670-A743-CDD7-8DCA46ED5B0E}" id="{004400E3-008F-410B-BA5E-00CA003700F7}">
    <text xml:space="preserve">Textfeld
</text>
  </threadedComment>
  <threadedComment ref="S219" personId="{456EE2ED-E670-A743-CDD7-8DCA46ED5B0E}" id="{0000003C-00DA-45FF-9CC2-00F100AE0066}">
    <text xml:space="preserve">Textfeld
</text>
  </threadedComment>
  <threadedComment ref="T219" personId="{456EE2ED-E670-A743-CDD7-8DCA46ED5B0E}" id="{001C0074-0001-4C2C-B5B6-008900E20015}">
    <text xml:space="preserve">Textfeld
</text>
  </threadedComment>
  <threadedComment ref="U219" personId="{456EE2ED-E670-A743-CDD7-8DCA46ED5B0E}" id="{008E0077-001F-4184-A7D4-005E00600010}">
    <text xml:space="preserve">Textfeld
</text>
  </threadedComment>
  <threadedComment ref="V219" personId="{456EE2ED-E670-A743-CDD7-8DCA46ED5B0E}" id="{00A7001F-009A-4A80-AB57-005E0036001F}">
    <text xml:space="preserve">Textfeld
</text>
  </threadedComment>
  <threadedComment ref="W219" personId="{456EE2ED-E670-A743-CDD7-8DCA46ED5B0E}" id="{005000BC-0009-4F80-A0B1-00F700760076}">
    <text xml:space="preserve">Textfeld
</text>
  </threadedComment>
  <threadedComment ref="X219" personId="{456EE2ED-E670-A743-CDD7-8DCA46ED5B0E}" id="{0029002D-00F1-47E7-8765-0083002100B1}">
    <text xml:space="preserve">Textfeld
</text>
  </threadedComment>
  <threadedComment ref="Y219" personId="{456EE2ED-E670-A743-CDD7-8DCA46ED5B0E}" id="{0068001C-0006-40C9-83D5-00DC00A600BB}">
    <text xml:space="preserve">Textfeld
</text>
  </threadedComment>
  <threadedComment ref="Z219" personId="{456EE2ED-E670-A743-CDD7-8DCA46ED5B0E}" id="{00A900F3-0077-4CED-8349-0059007900F2}">
    <text xml:space="preserve">Textfeld
</text>
  </threadedComment>
  <threadedComment ref="I220" personId="{3BA6D8D0-0F9B-53C8-9990-05222548B652}" id="{001900C5-00D4-40D2-A410-0018005D0027}">
    <text xml:space="preserve">CO2-Wert
</text>
  </threadedComment>
  <threadedComment ref="J220" personId="{3BA6D8D0-0F9B-53C8-9990-05222548B652}" id="{001A003B-004A-4DE6-B1AC-004200A700BC}">
    <text xml:space="preserve">CO2-Wert
</text>
  </threadedComment>
  <threadedComment ref="K220" personId="{3BA6D8D0-0F9B-53C8-9990-05222548B652}" id="{00F80070-0002-45B6-AFD1-0033009D008F}">
    <text xml:space="preserve">CO2-Wert
</text>
  </threadedComment>
  <threadedComment ref="L220" personId="{3BA6D8D0-0F9B-53C8-9990-05222548B652}" id="{008A001A-002F-4A40-B5FB-00B000E90051}">
    <text xml:space="preserve">CO2-Wert
</text>
  </threadedComment>
  <threadedComment ref="M220" personId="{3BA6D8D0-0F9B-53C8-9990-05222548B652}" id="{00DC001C-00EF-4E9E-B8F5-00CD00300047}">
    <text xml:space="preserve">CO2-Wert
</text>
  </threadedComment>
  <threadedComment ref="N220" personId="{3BA6D8D0-0F9B-53C8-9990-05222548B652}" id="{00A400A3-0064-4861-9DF5-009B007000E3}">
    <text xml:space="preserve">CO2-Wert
</text>
  </threadedComment>
  <threadedComment ref="O220" personId="{3BA6D8D0-0F9B-53C8-9990-05222548B652}" id="{00230045-00F2-453B-B688-009000320064}">
    <text xml:space="preserve">CO2-Wert
</text>
  </threadedComment>
  <threadedComment ref="P220" personId="{3BA6D8D0-0F9B-53C8-9990-05222548B652}" id="{00320054-00CF-4291-B86A-007000650046}">
    <text xml:space="preserve">CO2-Wert
</text>
  </threadedComment>
  <threadedComment ref="Q220" personId="{3BA6D8D0-0F9B-53C8-9990-05222548B652}" id="{00B60021-0038-4ACC-AC31-009E006100D5}">
    <text xml:space="preserve">CO2-Wert
</text>
  </threadedComment>
  <threadedComment ref="R220" personId="{3BA6D8D0-0F9B-53C8-9990-05222548B652}" id="{00860007-003E-48F8-8E53-00890048006D}">
    <text xml:space="preserve">CO2-Wert
</text>
  </threadedComment>
  <threadedComment ref="S220" personId="{3BA6D8D0-0F9B-53C8-9990-05222548B652}" id="{00AD005E-002B-4461-A078-00A900D100A7}">
    <text xml:space="preserve">CO2-Wert
</text>
  </threadedComment>
  <threadedComment ref="T220" personId="{3BA6D8D0-0F9B-53C8-9990-05222548B652}" id="{000B00B7-0095-4D13-B1AB-007600790090}">
    <text xml:space="preserve">CO2-Wert
</text>
  </threadedComment>
  <threadedComment ref="U220" personId="{3BA6D8D0-0F9B-53C8-9990-05222548B652}" id="{00BE0053-001D-48CA-8BB8-00D600F5008E}">
    <text xml:space="preserve">CO2-Wert
</text>
  </threadedComment>
  <threadedComment ref="V220" personId="{3BA6D8D0-0F9B-53C8-9990-05222548B652}" id="{00040029-0003-4F37-8177-0098006A00A7}">
    <text xml:space="preserve">CO2-Wert
</text>
  </threadedComment>
  <threadedComment ref="W220" personId="{3BA6D8D0-0F9B-53C8-9990-05222548B652}" id="{00FC00B5-00B0-409D-B39A-005100800090}">
    <text xml:space="preserve">CO2-Wert
</text>
  </threadedComment>
  <threadedComment ref="X220" personId="{3BA6D8D0-0F9B-53C8-9990-05222548B652}" id="{007E0020-002A-4EE0-8FF4-00A400A7004C}">
    <text xml:space="preserve">CO2-Wert
</text>
  </threadedComment>
  <threadedComment ref="Y220" personId="{3BA6D8D0-0F9B-53C8-9990-05222548B652}" id="{00AD0064-0008-45A9-B413-00860075004C}">
    <text xml:space="preserve">CO2-Wert
</text>
  </threadedComment>
  <threadedComment ref="Z220" personId="{3BA6D8D0-0F9B-53C8-9990-05222548B652}" id="{00A70075-001B-4340-B9D7-008D00DF00DC}">
    <text xml:space="preserve">CO2-Wert
</text>
  </threadedComment>
  <threadedComment ref="I221" personId="{456EE2ED-E670-A743-CDD7-8DCA46ED5B0E}" id="{00300075-0054-4AED-9AA9-008400790052}">
    <text xml:space="preserve">Textfeld
</text>
  </threadedComment>
  <threadedComment ref="J221" personId="{456EE2ED-E670-A743-CDD7-8DCA46ED5B0E}" id="{00900082-008F-4326-BBBD-007E008A00F4}">
    <text xml:space="preserve">Textfeld
</text>
  </threadedComment>
  <threadedComment ref="K221" personId="{456EE2ED-E670-A743-CDD7-8DCA46ED5B0E}" id="{00B70047-00D4-4B0D-97C5-004000DE005F}">
    <text xml:space="preserve">Textfeld
</text>
  </threadedComment>
  <threadedComment ref="L221" personId="{456EE2ED-E670-A743-CDD7-8DCA46ED5B0E}" id="{00A8005F-001D-4C7C-A856-001C00880003}">
    <text xml:space="preserve">Textfeld
</text>
  </threadedComment>
  <threadedComment ref="M221" personId="{456EE2ED-E670-A743-CDD7-8DCA46ED5B0E}" id="{000600D5-0069-46CF-A5CF-00F400440082}">
    <text xml:space="preserve">Textfeld
</text>
  </threadedComment>
  <threadedComment ref="N221" personId="{456EE2ED-E670-A743-CDD7-8DCA46ED5B0E}" id="{004300B6-0067-4588-B2C7-008100790090}">
    <text xml:space="preserve">Textfeld
</text>
  </threadedComment>
  <threadedComment ref="O221" personId="{456EE2ED-E670-A743-CDD7-8DCA46ED5B0E}" id="{00890081-0034-418F-8EFF-00F300BC006A}">
    <text xml:space="preserve">Textfeld
</text>
  </threadedComment>
  <threadedComment ref="P221" personId="{456EE2ED-E670-A743-CDD7-8DCA46ED5B0E}" id="{00F70007-0053-4982-9787-00A00034004F}">
    <text xml:space="preserve">Textfeld
</text>
  </threadedComment>
  <threadedComment ref="Q221" personId="{456EE2ED-E670-A743-CDD7-8DCA46ED5B0E}" id="{00D0001A-004F-4B13-A2F9-00F6002400B2}">
    <text xml:space="preserve">Textfeld
</text>
  </threadedComment>
  <threadedComment ref="R221" personId="{456EE2ED-E670-A743-CDD7-8DCA46ED5B0E}" id="{00960011-009C-45F7-9A49-0042001F00AA}">
    <text xml:space="preserve">Textfeld
</text>
  </threadedComment>
  <threadedComment ref="S221" personId="{456EE2ED-E670-A743-CDD7-8DCA46ED5B0E}" id="{005B00EC-0086-4F33-BE0F-005A00DA001F}">
    <text xml:space="preserve">Textfeld
</text>
  </threadedComment>
  <threadedComment ref="T221" personId="{456EE2ED-E670-A743-CDD7-8DCA46ED5B0E}" id="{00530082-007C-4499-BDBF-00A200130094}">
    <text xml:space="preserve">Textfeld
</text>
  </threadedComment>
  <threadedComment ref="U221" personId="{456EE2ED-E670-A743-CDD7-8DCA46ED5B0E}" id="{00BB0001-00F4-4DA0-854F-000600CF00F9}">
    <text xml:space="preserve">Textfeld
</text>
  </threadedComment>
  <threadedComment ref="V221" personId="{456EE2ED-E670-A743-CDD7-8DCA46ED5B0E}" id="{008B0040-00D3-428C-A71B-00AB00CD009F}">
    <text xml:space="preserve">Textfeld
</text>
  </threadedComment>
  <threadedComment ref="W221" personId="{456EE2ED-E670-A743-CDD7-8DCA46ED5B0E}" id="{00950028-00D1-42D2-9F0B-005400790050}">
    <text xml:space="preserve">Textfeld
</text>
  </threadedComment>
  <threadedComment ref="X221" personId="{456EE2ED-E670-A743-CDD7-8DCA46ED5B0E}" id="{00F40078-00B9-4265-882A-00B300D40064}">
    <text xml:space="preserve">Textfeld
</text>
  </threadedComment>
  <threadedComment ref="Y221" personId="{456EE2ED-E670-A743-CDD7-8DCA46ED5B0E}" id="{00E5000B-00E3-4A4F-A1AB-000100BF00E4}">
    <text xml:space="preserve">Textfeld
</text>
  </threadedComment>
  <threadedComment ref="Z221" personId="{456EE2ED-E670-A743-CDD7-8DCA46ED5B0E}" id="{004A005A-00D8-4C1D-B2BB-008B007A00F3}">
    <text xml:space="preserve">Textfeld
</text>
  </threadedComment>
  <threadedComment ref="I228" personId="{3BA6D8D0-0F9B-53C8-9990-05222548B652}" id="{005F0054-00C5-4BF3-BFAC-004000FC00AD}">
    <text xml:space="preserve">CO2-Wert
</text>
  </threadedComment>
  <threadedComment ref="J228" personId="{3BA6D8D0-0F9B-53C8-9990-05222548B652}" id="{00C100D2-00F5-4A79-A4FB-007800730016}">
    <text xml:space="preserve">CO2-Wert
</text>
  </threadedComment>
  <threadedComment ref="K228" personId="{3BA6D8D0-0F9B-53C8-9990-05222548B652}" id="{00FC00B0-0038-456C-BED4-00410037001A}">
    <text xml:space="preserve">CO2-Wert
</text>
  </threadedComment>
  <threadedComment ref="L228" personId="{3BA6D8D0-0F9B-53C8-9990-05222548B652}" id="{006E00EE-00D1-4899-9BB6-008F002600FF}">
    <text xml:space="preserve">CO2-Wert
</text>
  </threadedComment>
  <threadedComment ref="M228" personId="{3BA6D8D0-0F9B-53C8-9990-05222548B652}" id="{0001005A-00D2-4B9B-8511-000E00050061}">
    <text xml:space="preserve">CO2-Wert
</text>
  </threadedComment>
  <threadedComment ref="N228" personId="{3BA6D8D0-0F9B-53C8-9990-05222548B652}" id="{00E30027-00BE-45BE-A5A7-007300C7002D}">
    <text xml:space="preserve">CO2-Wert
</text>
  </threadedComment>
  <threadedComment ref="O228" personId="{3BA6D8D0-0F9B-53C8-9990-05222548B652}" id="{00EC00F7-0034-4BA9-A8F2-0049004900D4}">
    <text xml:space="preserve">CO2-Wert
</text>
  </threadedComment>
  <threadedComment ref="P228" personId="{3BA6D8D0-0F9B-53C8-9990-05222548B652}" id="{003300E8-001B-461B-8690-0034007000AA}">
    <text xml:space="preserve">CO2-Wert
</text>
  </threadedComment>
  <threadedComment ref="Q228" personId="{3BA6D8D0-0F9B-53C8-9990-05222548B652}" id="{00730042-0073-497B-8739-00FF00410025}">
    <text xml:space="preserve">CO2-Wert
</text>
  </threadedComment>
  <threadedComment ref="R228" personId="{3BA6D8D0-0F9B-53C8-9990-05222548B652}" id="{00BD00D8-0026-4FFF-B054-00C3005B0043}">
    <text xml:space="preserve">CO2-Wert
</text>
  </threadedComment>
  <threadedComment ref="S228" personId="{3BA6D8D0-0F9B-53C8-9990-05222548B652}" id="{004B00BF-00E0-443F-8E1A-00D1002D004A}">
    <text xml:space="preserve">CO2-Wert
</text>
  </threadedComment>
  <threadedComment ref="T228" personId="{3BA6D8D0-0F9B-53C8-9990-05222548B652}" id="{002400EB-0060-48FE-B6A5-0007006100F7}">
    <text xml:space="preserve">CO2-Wert
</text>
  </threadedComment>
  <threadedComment ref="U228" personId="{3BA6D8D0-0F9B-53C8-9990-05222548B652}" id="{00960074-003A-4386-9571-00F6002E0091}">
    <text xml:space="preserve">CO2-Wert
</text>
  </threadedComment>
  <threadedComment ref="V228" personId="{3BA6D8D0-0F9B-53C8-9990-05222548B652}" id="{005D007C-00AA-4D49-9EC9-00B2007E00BD}">
    <text xml:space="preserve">CO2-Wert
</text>
  </threadedComment>
  <threadedComment ref="W228" personId="{3BA6D8D0-0F9B-53C8-9990-05222548B652}" id="{00D40020-001F-4E29-8809-0055005A00F3}">
    <text xml:space="preserve">CO2-Wert
</text>
  </threadedComment>
  <threadedComment ref="X228" personId="{3BA6D8D0-0F9B-53C8-9990-05222548B652}" id="{00170073-0009-404A-941A-0026004000D9}">
    <text xml:space="preserve">CO2-Wert
</text>
  </threadedComment>
  <threadedComment ref="Y228" personId="{3BA6D8D0-0F9B-53C8-9990-05222548B652}" id="{00370012-00FC-4D25-8609-00EE00FA00EC}">
    <text xml:space="preserve">CO2-Wert
</text>
  </threadedComment>
  <threadedComment ref="Z228" personId="{3BA6D8D0-0F9B-53C8-9990-05222548B652}" id="{008700DC-00DB-4589-92FB-00E000250075}">
    <text xml:space="preserve">CO2-Wert
</text>
  </threadedComment>
  <threadedComment ref="I229" personId="{456EE2ED-E670-A743-CDD7-8DCA46ED5B0E}" id="{00320029-00E2-4623-AB96-0083008F00FC}">
    <text xml:space="preserve">Textfeld
</text>
  </threadedComment>
  <threadedComment ref="J229" personId="{456EE2ED-E670-A743-CDD7-8DCA46ED5B0E}" id="{00F60061-00F3-42B6-8859-0017009A00B2}">
    <text xml:space="preserve">Textfeld
</text>
  </threadedComment>
  <threadedComment ref="K229" personId="{456EE2ED-E670-A743-CDD7-8DCA46ED5B0E}" id="{00FB0062-00A4-419A-8F3E-007000E30026}">
    <text xml:space="preserve">Textfeld
</text>
  </threadedComment>
  <threadedComment ref="L229" personId="{456EE2ED-E670-A743-CDD7-8DCA46ED5B0E}" id="{0021003E-003C-4835-ADCA-00C1007E00AD}">
    <text xml:space="preserve">Textfeld
</text>
  </threadedComment>
  <threadedComment ref="M229" personId="{456EE2ED-E670-A743-CDD7-8DCA46ED5B0E}" id="{00140058-009D-4CDF-95F5-00ED00BD0010}">
    <text xml:space="preserve">Textfeld
</text>
  </threadedComment>
  <threadedComment ref="N229" personId="{456EE2ED-E670-A743-CDD7-8DCA46ED5B0E}" id="{003B0044-0057-48A7-BFE8-00B200E70013}">
    <text xml:space="preserve">Textfeld
</text>
  </threadedComment>
  <threadedComment ref="O229" personId="{456EE2ED-E670-A743-CDD7-8DCA46ED5B0E}" id="{00C30033-00B7-4A79-B4F0-008A00890035}">
    <text xml:space="preserve">Textfeld
</text>
  </threadedComment>
  <threadedComment ref="P229" personId="{456EE2ED-E670-A743-CDD7-8DCA46ED5B0E}" id="{00E700AF-0022-4960-9499-007800B90093}">
    <text xml:space="preserve">Textfeld
</text>
  </threadedComment>
  <threadedComment ref="Q229" personId="{456EE2ED-E670-A743-CDD7-8DCA46ED5B0E}" id="{00AB00A5-00C0-4285-B434-00EF004800BF}">
    <text xml:space="preserve">Textfeld
</text>
  </threadedComment>
  <threadedComment ref="R229" personId="{456EE2ED-E670-A743-CDD7-8DCA46ED5B0E}" id="{004100AF-00E6-4C56-B537-00E600A9004A}">
    <text xml:space="preserve">Textfeld
</text>
  </threadedComment>
  <threadedComment ref="S229" personId="{456EE2ED-E670-A743-CDD7-8DCA46ED5B0E}" id="{0098007B-00B7-49F8-8764-005500330091}">
    <text xml:space="preserve">Textfeld
</text>
  </threadedComment>
  <threadedComment ref="T229" personId="{456EE2ED-E670-A743-CDD7-8DCA46ED5B0E}" id="{0087007F-00A3-4503-AE0C-004100290096}">
    <text xml:space="preserve">Textfeld
</text>
  </threadedComment>
  <threadedComment ref="U229" personId="{456EE2ED-E670-A743-CDD7-8DCA46ED5B0E}" id="{00F80049-0088-4A14-B645-00BF0061002D}">
    <text xml:space="preserve">Textfeld
</text>
  </threadedComment>
  <threadedComment ref="V229" personId="{456EE2ED-E670-A743-CDD7-8DCA46ED5B0E}" id="{00C40097-0010-46B7-9FC0-008D001E00BB}">
    <text xml:space="preserve">Textfeld
</text>
  </threadedComment>
  <threadedComment ref="W229" personId="{456EE2ED-E670-A743-CDD7-8DCA46ED5B0E}" id="{00420007-0054-4109-B6DB-009600DA00F6}">
    <text xml:space="preserve">Textfeld
</text>
  </threadedComment>
  <threadedComment ref="X229" personId="{456EE2ED-E670-A743-CDD7-8DCA46ED5B0E}" id="{0023005A-003A-4D25-BBBE-007200D00043}">
    <text xml:space="preserve">Textfeld
</text>
  </threadedComment>
  <threadedComment ref="Y229" personId="{456EE2ED-E670-A743-CDD7-8DCA46ED5B0E}" id="{00FD00A9-00A7-4C1F-9239-001300D30026}">
    <text xml:space="preserve">Textfeld
</text>
  </threadedComment>
  <threadedComment ref="Z229" personId="{456EE2ED-E670-A743-CDD7-8DCA46ED5B0E}" id="{00B200D0-003D-4534-8E65-009900D800EA}">
    <text xml:space="preserve">Textfeld
</text>
  </threadedComment>
  <threadedComment ref="I230" personId="{3BA6D8D0-0F9B-53C8-9990-05222548B652}" id="{00DE0030-0069-4A5B-826A-00E80057006A}">
    <text xml:space="preserve">CO2-Wert
</text>
  </threadedComment>
  <threadedComment ref="J230" personId="{3BA6D8D0-0F9B-53C8-9990-05222548B652}" id="{00560000-00AD-4D0E-8584-007C005A00B1}">
    <text xml:space="preserve">CO2-Wert
</text>
  </threadedComment>
  <threadedComment ref="K230" personId="{3BA6D8D0-0F9B-53C8-9990-05222548B652}" id="{008A0016-0013-421C-B3FD-006A00DF00DE}">
    <text xml:space="preserve">CO2-Wert
</text>
  </threadedComment>
  <threadedComment ref="L230" personId="{3BA6D8D0-0F9B-53C8-9990-05222548B652}" id="{00DC0094-004B-46A7-9495-000300E9007E}">
    <text xml:space="preserve">CO2-Wert
</text>
  </threadedComment>
  <threadedComment ref="M230" personId="{3BA6D8D0-0F9B-53C8-9990-05222548B652}" id="{00F20031-00B3-4D5D-9240-0044009E006E}">
    <text xml:space="preserve">CO2-Wert
</text>
  </threadedComment>
  <threadedComment ref="N230" personId="{3BA6D8D0-0F9B-53C8-9990-05222548B652}" id="{00F00023-00BE-4373-A714-007F00E70010}">
    <text xml:space="preserve">CO2-Wert
</text>
  </threadedComment>
  <threadedComment ref="O230" personId="{3BA6D8D0-0F9B-53C8-9990-05222548B652}" id="{00290016-00C1-4228-AD7A-009C00FE009D}">
    <text xml:space="preserve">CO2-Wert
</text>
  </threadedComment>
  <threadedComment ref="P230" personId="{3BA6D8D0-0F9B-53C8-9990-05222548B652}" id="{004D0076-0061-4AD1-9FE8-0037001E003A}">
    <text xml:space="preserve">CO2-Wert
</text>
  </threadedComment>
  <threadedComment ref="Q230" personId="{3BA6D8D0-0F9B-53C8-9990-05222548B652}" id="{00280030-0061-4E07-B410-00F000D60031}">
    <text xml:space="preserve">CO2-Wert
</text>
  </threadedComment>
  <threadedComment ref="R230" personId="{3BA6D8D0-0F9B-53C8-9990-05222548B652}" id="{003A00A9-003C-4FFE-9C7F-004B00920035}">
    <text xml:space="preserve">CO2-Wert
</text>
  </threadedComment>
  <threadedComment ref="S230" personId="{3BA6D8D0-0F9B-53C8-9990-05222548B652}" id="{000C00DB-0095-441A-846B-00CA001600BC}">
    <text xml:space="preserve">CO2-Wert
</text>
  </threadedComment>
  <threadedComment ref="T230" personId="{3BA6D8D0-0F9B-53C8-9990-05222548B652}" id="{00860089-007E-4F8A-97F5-0025000B00DD}">
    <text xml:space="preserve">CO2-Wert
</text>
  </threadedComment>
  <threadedComment ref="U230" personId="{3BA6D8D0-0F9B-53C8-9990-05222548B652}" id="{00330048-00BE-4CE2-8C63-00450023005E}">
    <text xml:space="preserve">CO2-Wert
</text>
  </threadedComment>
  <threadedComment ref="V230" personId="{3BA6D8D0-0F9B-53C8-9990-05222548B652}" id="{0061006D-003C-4958-BBA3-00B400C5009C}">
    <text xml:space="preserve">CO2-Wert
</text>
  </threadedComment>
  <threadedComment ref="W230" personId="{3BA6D8D0-0F9B-53C8-9990-05222548B652}" id="{003F006F-00BF-4A84-B5C0-00F50031003B}">
    <text xml:space="preserve">CO2-Wert
</text>
  </threadedComment>
  <threadedComment ref="X230" personId="{3BA6D8D0-0F9B-53C8-9990-05222548B652}" id="{00670078-00BF-4983-9471-009F00D70066}">
    <text xml:space="preserve">CO2-Wert
</text>
  </threadedComment>
  <threadedComment ref="Y230" personId="{3BA6D8D0-0F9B-53C8-9990-05222548B652}" id="{0049000F-0012-49FA-8661-003900BE00F7}">
    <text xml:space="preserve">CO2-Wert
</text>
  </threadedComment>
  <threadedComment ref="Z230" personId="{3BA6D8D0-0F9B-53C8-9990-05222548B652}" id="{006500CA-0052-46CE-BAAD-004000CF00C3}">
    <text xml:space="preserve">CO2-Wert
</text>
  </threadedComment>
  <threadedComment ref="I231" personId="{456EE2ED-E670-A743-CDD7-8DCA46ED5B0E}" id="{00D80022-00E0-4CC8-AC35-00FF009100E4}">
    <text xml:space="preserve">Textfeld
</text>
  </threadedComment>
  <threadedComment ref="J231" personId="{456EE2ED-E670-A743-CDD7-8DCA46ED5B0E}" id="{00930020-00AC-457F-A13E-005B0000004C}">
    <text xml:space="preserve">Textfeld
</text>
  </threadedComment>
  <threadedComment ref="K231" personId="{456EE2ED-E670-A743-CDD7-8DCA46ED5B0E}" id="{00F10012-00FF-4216-AC1C-00AD00E30010}">
    <text xml:space="preserve">Textfeld
</text>
  </threadedComment>
  <threadedComment ref="L231" personId="{456EE2ED-E670-A743-CDD7-8DCA46ED5B0E}" id="{00B4000A-0009-4C4D-8B5D-007F00CF00FA}">
    <text xml:space="preserve">Textfeld
</text>
  </threadedComment>
  <threadedComment ref="M231" personId="{456EE2ED-E670-A743-CDD7-8DCA46ED5B0E}" id="{003F00E1-0037-49FE-8B52-007100380014}">
    <text xml:space="preserve">Textfeld
</text>
  </threadedComment>
  <threadedComment ref="N231" personId="{456EE2ED-E670-A743-CDD7-8DCA46ED5B0E}" id="{001E0050-007E-4AB6-83AE-00C000CF009F}">
    <text xml:space="preserve">Textfeld
</text>
  </threadedComment>
  <threadedComment ref="O231" personId="{456EE2ED-E670-A743-CDD7-8DCA46ED5B0E}" id="{00AA0051-0033-4F57-B0C5-000100D90041}">
    <text xml:space="preserve">Textfeld
</text>
  </threadedComment>
  <threadedComment ref="P231" personId="{456EE2ED-E670-A743-CDD7-8DCA46ED5B0E}" id="{00C900AF-0071-4427-88A6-00C200E300A9}">
    <text xml:space="preserve">Textfeld
</text>
  </threadedComment>
  <threadedComment ref="Q231" personId="{456EE2ED-E670-A743-CDD7-8DCA46ED5B0E}" id="{007600C6-00C5-4757-857D-00E800960068}">
    <text xml:space="preserve">Textfeld
</text>
  </threadedComment>
  <threadedComment ref="R231" personId="{456EE2ED-E670-A743-CDD7-8DCA46ED5B0E}" id="{00800072-00A7-4429-943C-0057009800DB}">
    <text xml:space="preserve">Textfeld
</text>
  </threadedComment>
  <threadedComment ref="S231" personId="{456EE2ED-E670-A743-CDD7-8DCA46ED5B0E}" id="{00A400BE-00E6-440D-AE66-005D00F70057}">
    <text xml:space="preserve">Textfeld
</text>
  </threadedComment>
  <threadedComment ref="T231" personId="{456EE2ED-E670-A743-CDD7-8DCA46ED5B0E}" id="{00580050-0091-493E-AD51-004600A80052}">
    <text xml:space="preserve">Textfeld
</text>
  </threadedComment>
  <threadedComment ref="U231" personId="{456EE2ED-E670-A743-CDD7-8DCA46ED5B0E}" id="{00E30031-007E-4B2C-B33C-0013007C001F}">
    <text xml:space="preserve">Textfeld
</text>
  </threadedComment>
  <threadedComment ref="V231" personId="{456EE2ED-E670-A743-CDD7-8DCA46ED5B0E}" id="{0050009A-0006-4B69-AB9F-006700D2005C}">
    <text xml:space="preserve">Textfeld
</text>
  </threadedComment>
  <threadedComment ref="W231" personId="{456EE2ED-E670-A743-CDD7-8DCA46ED5B0E}" id="{007D0089-0015-45E9-AD67-00A700C6001A}">
    <text xml:space="preserve">Textfeld
</text>
  </threadedComment>
  <threadedComment ref="X231" personId="{456EE2ED-E670-A743-CDD7-8DCA46ED5B0E}" id="{002200A3-005B-4FC4-BD9E-00D8003D0048}">
    <text xml:space="preserve">Textfeld
</text>
  </threadedComment>
  <threadedComment ref="Y231" personId="{456EE2ED-E670-A743-CDD7-8DCA46ED5B0E}" id="{00A3004A-0096-465A-84B8-007600D400B7}">
    <text xml:space="preserve">Textfeld
</text>
  </threadedComment>
  <threadedComment ref="Z231" personId="{456EE2ED-E670-A743-CDD7-8DCA46ED5B0E}" id="{00A6006A-00B0-426C-94E5-009E005E0088}">
    <text xml:space="preserve">Textfeld
</text>
  </threadedComment>
  <threadedComment ref="I232" personId="{3BA6D8D0-0F9B-53C8-9990-05222548B652}" id="{00AE0044-00EA-429D-8290-005B0010004D}">
    <text xml:space="preserve">CO2-Wert
</text>
  </threadedComment>
  <threadedComment ref="J232" personId="{3BA6D8D0-0F9B-53C8-9990-05222548B652}" id="{0002003C-00B5-4836-A7BC-00B500760038}">
    <text xml:space="preserve">CO2-Wert
</text>
  </threadedComment>
  <threadedComment ref="K232" personId="{3BA6D8D0-0F9B-53C8-9990-05222548B652}" id="{009A00E9-0069-4FAC-8C43-00F800820094}">
    <text xml:space="preserve">CO2-Wert
</text>
  </threadedComment>
  <threadedComment ref="L232" personId="{3BA6D8D0-0F9B-53C8-9990-05222548B652}" id="{00E70020-0086-4DAC-A95C-006A00060039}">
    <text xml:space="preserve">CO2-Wert
</text>
  </threadedComment>
  <threadedComment ref="M232" personId="{3BA6D8D0-0F9B-53C8-9990-05222548B652}" id="{00CA0012-000E-4018-9219-0075001E00EE}">
    <text xml:space="preserve">CO2-Wert
</text>
  </threadedComment>
  <threadedComment ref="N232" personId="{3BA6D8D0-0F9B-53C8-9990-05222548B652}" id="{00750046-008C-47D5-9AC2-0067009500B5}">
    <text xml:space="preserve">CO2-Wert
</text>
  </threadedComment>
  <threadedComment ref="O232" personId="{3BA6D8D0-0F9B-53C8-9990-05222548B652}" id="{001B00F1-006C-4B58-AC9C-004A00770050}">
    <text xml:space="preserve">CO2-Wert
</text>
  </threadedComment>
  <threadedComment ref="P232" personId="{3BA6D8D0-0F9B-53C8-9990-05222548B652}" id="{00890095-008A-4F69-B120-00F700BB00D1}">
    <text xml:space="preserve">CO2-Wert
</text>
  </threadedComment>
  <threadedComment ref="Q232" personId="{3BA6D8D0-0F9B-53C8-9990-05222548B652}" id="{00670063-0014-4788-8FF8-00740083005A}">
    <text xml:space="preserve">CO2-Wert
</text>
  </threadedComment>
  <threadedComment ref="R232" personId="{3BA6D8D0-0F9B-53C8-9990-05222548B652}" id="{008E0071-002A-44C6-AA00-001300700099}">
    <text xml:space="preserve">CO2-Wert
</text>
  </threadedComment>
  <threadedComment ref="S232" personId="{3BA6D8D0-0F9B-53C8-9990-05222548B652}" id="{006B00A8-0067-46BA-8A5F-006300C3003B}">
    <text xml:space="preserve">CO2-Wert
</text>
  </threadedComment>
  <threadedComment ref="T232" personId="{3BA6D8D0-0F9B-53C8-9990-05222548B652}" id="{004F001C-00A5-4B97-A6D3-00F4002B00B1}">
    <text xml:space="preserve">CO2-Wert
</text>
  </threadedComment>
  <threadedComment ref="U232" personId="{3BA6D8D0-0F9B-53C8-9990-05222548B652}" id="{005D0087-0014-4449-AD32-002200B000F1}">
    <text xml:space="preserve">CO2-Wert
</text>
  </threadedComment>
  <threadedComment ref="V232" personId="{3BA6D8D0-0F9B-53C8-9990-05222548B652}" id="{00740086-0039-485F-8FA5-00C700010036}">
    <text xml:space="preserve">CO2-Wert
</text>
  </threadedComment>
  <threadedComment ref="W232" personId="{3BA6D8D0-0F9B-53C8-9990-05222548B652}" id="{00F50008-00E8-44BA-A49C-00F1008000F8}">
    <text xml:space="preserve">CO2-Wert
</text>
  </threadedComment>
  <threadedComment ref="X232" personId="{3BA6D8D0-0F9B-53C8-9990-05222548B652}" id="{000D0099-00FA-4C16-8F60-00AD00C400C8}">
    <text xml:space="preserve">CO2-Wert
</text>
  </threadedComment>
  <threadedComment ref="Y232" personId="{3BA6D8D0-0F9B-53C8-9990-05222548B652}" id="{00140004-00F7-4458-B12C-00A7009600B8}">
    <text xml:space="preserve">CO2-Wert
</text>
  </threadedComment>
  <threadedComment ref="Z232" personId="{3BA6D8D0-0F9B-53C8-9990-05222548B652}" id="{005700E3-00ED-44CC-8A54-006000B1009F}">
    <text xml:space="preserve">CO2-Wert
</text>
  </threadedComment>
  <threadedComment ref="I233" personId="{456EE2ED-E670-A743-CDD7-8DCA46ED5B0E}" id="{00B3004C-0052-4E1E-A4F3-00AD00720021}">
    <text xml:space="preserve">Textfeld
</text>
  </threadedComment>
  <threadedComment ref="J233" personId="{456EE2ED-E670-A743-CDD7-8DCA46ED5B0E}" id="{006E008D-00AA-45F8-AD7F-002D00B900BB}">
    <text xml:space="preserve">Textfeld
</text>
  </threadedComment>
  <threadedComment ref="K233" personId="{456EE2ED-E670-A743-CDD7-8DCA46ED5B0E}" id="{00240084-0003-408D-8721-001400DD0036}">
    <text xml:space="preserve">Textfeld
</text>
  </threadedComment>
  <threadedComment ref="L233" personId="{456EE2ED-E670-A743-CDD7-8DCA46ED5B0E}" id="{00F00050-00C2-475B-B4C4-00E5004C008D}">
    <text xml:space="preserve">Textfeld
</text>
  </threadedComment>
  <threadedComment ref="M233" personId="{456EE2ED-E670-A743-CDD7-8DCA46ED5B0E}" id="{00CA00DA-0037-40F0-90EC-006B00A40094}">
    <text xml:space="preserve">Textfeld
</text>
  </threadedComment>
  <threadedComment ref="N233" personId="{456EE2ED-E670-A743-CDD7-8DCA46ED5B0E}" id="{00B0003F-008C-4B62-A835-0063000D0097}">
    <text xml:space="preserve">Textfeld
</text>
  </threadedComment>
  <threadedComment ref="O233" personId="{456EE2ED-E670-A743-CDD7-8DCA46ED5B0E}" id="{0073008B-00D4-49CA-B738-00610089004D}">
    <text xml:space="preserve">Textfeld
</text>
  </threadedComment>
  <threadedComment ref="P233" personId="{456EE2ED-E670-A743-CDD7-8DCA46ED5B0E}" id="{009B00A5-00AC-4890-9147-00E400770076}">
    <text xml:space="preserve">Textfeld
</text>
  </threadedComment>
  <threadedComment ref="Q233" personId="{456EE2ED-E670-A743-CDD7-8DCA46ED5B0E}" id="{00FC0013-0053-451E-924F-001D00600040}">
    <text xml:space="preserve">Textfeld
</text>
  </threadedComment>
  <threadedComment ref="R233" personId="{456EE2ED-E670-A743-CDD7-8DCA46ED5B0E}" id="{00D9007C-003F-46F9-A278-006800F90094}">
    <text xml:space="preserve">Textfeld
</text>
  </threadedComment>
  <threadedComment ref="S233" personId="{456EE2ED-E670-A743-CDD7-8DCA46ED5B0E}" id="{002500DD-000F-419D-BF71-0072005600DA}">
    <text xml:space="preserve">Textfeld
</text>
  </threadedComment>
  <threadedComment ref="T233" personId="{456EE2ED-E670-A743-CDD7-8DCA46ED5B0E}" id="{00FC00CC-004B-434A-9296-00FF00E8000B}">
    <text xml:space="preserve">Textfeld
</text>
  </threadedComment>
  <threadedComment ref="U233" personId="{456EE2ED-E670-A743-CDD7-8DCA46ED5B0E}" id="{003F00D6-0000-43A9-BE30-001B00850088}">
    <text xml:space="preserve">Textfeld
</text>
  </threadedComment>
  <threadedComment ref="V233" personId="{456EE2ED-E670-A743-CDD7-8DCA46ED5B0E}" id="{00C2009D-0047-4341-99DF-008A008E00B2}">
    <text xml:space="preserve">Textfeld
</text>
  </threadedComment>
  <threadedComment ref="W233" personId="{456EE2ED-E670-A743-CDD7-8DCA46ED5B0E}" id="{00EF001E-008D-441F-A629-00E2007400F7}">
    <text xml:space="preserve">Textfeld
</text>
  </threadedComment>
  <threadedComment ref="X233" personId="{456EE2ED-E670-A743-CDD7-8DCA46ED5B0E}" id="{00F100E7-0018-403D-BDC7-00DF00B30011}">
    <text xml:space="preserve">Textfeld
</text>
  </threadedComment>
  <threadedComment ref="Y233" personId="{456EE2ED-E670-A743-CDD7-8DCA46ED5B0E}" id="{00FC004C-0062-40C4-B843-002000F2009C}">
    <text xml:space="preserve">Textfeld
</text>
  </threadedComment>
  <threadedComment ref="Z233" personId="{456EE2ED-E670-A743-CDD7-8DCA46ED5B0E}" id="{00BC001E-0092-4F2B-9F74-006000E00096}">
    <text xml:space="preserve">Textfeld
</text>
  </threadedComment>
  <threadedComment ref="I234" personId="{3BA6D8D0-0F9B-53C8-9990-05222548B652}" id="{009300E4-0023-40BB-8110-00E800410081}">
    <text xml:space="preserve">CO2-Wert
</text>
  </threadedComment>
  <threadedComment ref="J234" personId="{3BA6D8D0-0F9B-53C8-9990-05222548B652}" id="{0085004B-00EB-4D75-BFC1-00670071009A}">
    <text xml:space="preserve">CO2-Wert
</text>
  </threadedComment>
  <threadedComment ref="K234" personId="{3BA6D8D0-0F9B-53C8-9990-05222548B652}" id="{00A20046-00D6-437A-A947-006E009300AA}">
    <text xml:space="preserve">CO2-Wert
</text>
  </threadedComment>
  <threadedComment ref="L234" personId="{3BA6D8D0-0F9B-53C8-9990-05222548B652}" id="{002700BC-00B2-4EC4-B6E8-004200500038}">
    <text xml:space="preserve">CO2-Wert
</text>
  </threadedComment>
  <threadedComment ref="M234" personId="{3BA6D8D0-0F9B-53C8-9990-05222548B652}" id="{002000DC-00A3-44B2-9083-005A00970011}">
    <text xml:space="preserve">CO2-Wert
</text>
  </threadedComment>
  <threadedComment ref="N234" personId="{3BA6D8D0-0F9B-53C8-9990-05222548B652}" id="{00B20042-00D1-44FE-AB4B-00D400090091}">
    <text xml:space="preserve">CO2-Wert
</text>
  </threadedComment>
  <threadedComment ref="O234" personId="{3BA6D8D0-0F9B-53C8-9990-05222548B652}" id="{00BF0090-0065-419B-847A-0043004000B2}">
    <text xml:space="preserve">CO2-Wert
</text>
  </threadedComment>
  <threadedComment ref="P234" personId="{3BA6D8D0-0F9B-53C8-9990-05222548B652}" id="{00620058-0068-4EC3-BEC1-003A000400D2}">
    <text xml:space="preserve">CO2-Wert
</text>
  </threadedComment>
  <threadedComment ref="Q234" personId="{3BA6D8D0-0F9B-53C8-9990-05222548B652}" id="{00630032-004B-4825-93AC-00FB007200D8}">
    <text xml:space="preserve">CO2-Wert
</text>
  </threadedComment>
  <threadedComment ref="R234" personId="{3BA6D8D0-0F9B-53C8-9990-05222548B652}" id="{00A600C7-003D-4C2B-B8C1-001400780064}">
    <text xml:space="preserve">CO2-Wert
</text>
  </threadedComment>
  <threadedComment ref="S234" personId="{3BA6D8D0-0F9B-53C8-9990-05222548B652}" id="{008B003B-007A-4DD7-8C80-008400CF0063}">
    <text xml:space="preserve">CO2-Wert
</text>
  </threadedComment>
  <threadedComment ref="T234" personId="{3BA6D8D0-0F9B-53C8-9990-05222548B652}" id="{002E0070-0074-4E55-8B37-000E006700B4}">
    <text xml:space="preserve">CO2-Wert
</text>
  </threadedComment>
  <threadedComment ref="U234" personId="{3BA6D8D0-0F9B-53C8-9990-05222548B652}" id="{00F000D1-0034-400A-BC92-003F00CA002E}">
    <text xml:space="preserve">CO2-Wert
</text>
  </threadedComment>
  <threadedComment ref="V234" personId="{3BA6D8D0-0F9B-53C8-9990-05222548B652}" id="{005E005D-006E-4C13-8165-00540018005C}">
    <text xml:space="preserve">CO2-Wert
</text>
  </threadedComment>
  <threadedComment ref="W234" personId="{3BA6D8D0-0F9B-53C8-9990-05222548B652}" id="{0089007E-0090-4F85-91B6-00E2001A00FD}">
    <text xml:space="preserve">CO2-Wert
</text>
  </threadedComment>
  <threadedComment ref="X234" personId="{3BA6D8D0-0F9B-53C8-9990-05222548B652}" id="{00650050-00B3-4EF4-A720-0037005E00B4}">
    <text xml:space="preserve">CO2-Wert
</text>
  </threadedComment>
  <threadedComment ref="Y234" personId="{3BA6D8D0-0F9B-53C8-9990-05222548B652}" id="{007900F5-0008-4A5E-93EC-005F00EF00D9}">
    <text xml:space="preserve">CO2-Wert
</text>
  </threadedComment>
  <threadedComment ref="Z234" personId="{3BA6D8D0-0F9B-53C8-9990-05222548B652}" id="{00710079-0033-48E0-B162-008700AF0068}">
    <text xml:space="preserve">CO2-Wert
</text>
  </threadedComment>
  <threadedComment ref="I235" personId="{456EE2ED-E670-A743-CDD7-8DCA46ED5B0E}" id="{0014006A-00EF-4D4F-A3F3-00CD004F0099}">
    <text xml:space="preserve">Textfeld
</text>
  </threadedComment>
  <threadedComment ref="J235" personId="{456EE2ED-E670-A743-CDD7-8DCA46ED5B0E}" id="{003C0097-0040-464F-BEC2-00D200C8009D}">
    <text xml:space="preserve">Textfeld
</text>
  </threadedComment>
  <threadedComment ref="K235" personId="{456EE2ED-E670-A743-CDD7-8DCA46ED5B0E}" id="{007A00FC-006F-4E5F-8EA5-00F1001A0034}">
    <text xml:space="preserve">Textfeld
</text>
  </threadedComment>
  <threadedComment ref="L235" personId="{456EE2ED-E670-A743-CDD7-8DCA46ED5B0E}" id="{004400EE-00FF-4630-8A3E-00C3006800D8}">
    <text xml:space="preserve">Textfeld
</text>
  </threadedComment>
  <threadedComment ref="M235" personId="{456EE2ED-E670-A743-CDD7-8DCA46ED5B0E}" id="{00DF0066-00EE-47DC-9E6C-006900BF000C}">
    <text xml:space="preserve">Textfeld
</text>
  </threadedComment>
  <threadedComment ref="N235" personId="{456EE2ED-E670-A743-CDD7-8DCA46ED5B0E}" id="{000D00E9-00DE-4977-85FF-001E001900DE}">
    <text xml:space="preserve">Textfeld
</text>
  </threadedComment>
  <threadedComment ref="O235" personId="{456EE2ED-E670-A743-CDD7-8DCA46ED5B0E}" id="{008C001D-008D-4933-8CFE-00F5008A0070}">
    <text xml:space="preserve">Textfeld
</text>
  </threadedComment>
  <threadedComment ref="P235" personId="{456EE2ED-E670-A743-CDD7-8DCA46ED5B0E}" id="{00B3002B-0049-44C2-8CC1-007F000700B8}">
    <text xml:space="preserve">Textfeld
</text>
  </threadedComment>
  <threadedComment ref="Q235" personId="{456EE2ED-E670-A743-CDD7-8DCA46ED5B0E}" id="{00B000EC-005F-4F33-A2CC-00B9002000D3}">
    <text xml:space="preserve">Textfeld
</text>
  </threadedComment>
  <threadedComment ref="R235" personId="{456EE2ED-E670-A743-CDD7-8DCA46ED5B0E}" id="{0022002A-005F-4964-96B7-0036006100EF}">
    <text xml:space="preserve">Textfeld
</text>
  </threadedComment>
  <threadedComment ref="S235" personId="{456EE2ED-E670-A743-CDD7-8DCA46ED5B0E}" id="{00E0007B-0096-45BC-980B-006900AB001B}">
    <text xml:space="preserve">Textfeld
</text>
  </threadedComment>
  <threadedComment ref="T235" personId="{456EE2ED-E670-A743-CDD7-8DCA46ED5B0E}" id="{007500CD-0010-4945-9AF4-0077006D00D6}">
    <text xml:space="preserve">Textfeld
</text>
  </threadedComment>
  <threadedComment ref="U235" personId="{456EE2ED-E670-A743-CDD7-8DCA46ED5B0E}" id="{009F00A9-006F-437D-8772-008900EA0003}">
    <text xml:space="preserve">Textfeld
</text>
  </threadedComment>
  <threadedComment ref="V235" personId="{456EE2ED-E670-A743-CDD7-8DCA46ED5B0E}" id="{00360085-001D-4423-A588-00A2007F0059}">
    <text xml:space="preserve">Textfeld
</text>
  </threadedComment>
  <threadedComment ref="W235" personId="{456EE2ED-E670-A743-CDD7-8DCA46ED5B0E}" id="{00B10097-0051-49E3-BBB6-008000AE009D}">
    <text xml:space="preserve">Textfeld
</text>
  </threadedComment>
  <threadedComment ref="X235" personId="{456EE2ED-E670-A743-CDD7-8DCA46ED5B0E}" id="{00AA0097-00A9-4102-9C69-000F00DA0024}">
    <text xml:space="preserve">Textfeld
</text>
  </threadedComment>
  <threadedComment ref="Y235" personId="{456EE2ED-E670-A743-CDD7-8DCA46ED5B0E}" id="{00BD002D-0010-4DA3-B464-000200AB0022}">
    <text xml:space="preserve">Textfeld
</text>
  </threadedComment>
  <threadedComment ref="Z235" personId="{456EE2ED-E670-A743-CDD7-8DCA46ED5B0E}" id="{00FC0016-0056-45DB-A017-00C8003100B0}">
    <text xml:space="preserve">Textfeld
</text>
  </threadedComment>
  <threadedComment ref="I236" personId="{3BA6D8D0-0F9B-53C8-9990-05222548B652}" id="{002A00E6-0092-457C-A454-006500E60013}">
    <text xml:space="preserve">CO2-Wert
</text>
  </threadedComment>
  <threadedComment ref="J236" personId="{3BA6D8D0-0F9B-53C8-9990-05222548B652}" id="{00D9005A-0081-49D5-AD45-000800250039}">
    <text xml:space="preserve">CO2-Wert
</text>
  </threadedComment>
  <threadedComment ref="K236" personId="{3BA6D8D0-0F9B-53C8-9990-05222548B652}" id="{00B70047-00D3-4821-8E42-006800510042}">
    <text xml:space="preserve">CO2-Wert
</text>
  </threadedComment>
  <threadedComment ref="L236" personId="{3BA6D8D0-0F9B-53C8-9990-05222548B652}" id="{00A8007A-00A4-4B84-8EDC-00E700B000A8}">
    <text xml:space="preserve">CO2-Wert
</text>
  </threadedComment>
  <threadedComment ref="M236" personId="{3BA6D8D0-0F9B-53C8-9990-05222548B652}" id="{0082009A-0027-4CF1-8155-00AD0013001A}">
    <text xml:space="preserve">CO2-Wert
</text>
  </threadedComment>
  <threadedComment ref="N236" personId="{3BA6D8D0-0F9B-53C8-9990-05222548B652}" id="{00840090-0079-4AD0-8806-007800FD000F}">
    <text xml:space="preserve">CO2-Wert
</text>
  </threadedComment>
  <threadedComment ref="O236" personId="{3BA6D8D0-0F9B-53C8-9990-05222548B652}" id="{0063000E-00F7-45A7-93DC-00C5009000AD}">
    <text xml:space="preserve">CO2-Wert
</text>
  </threadedComment>
  <threadedComment ref="P236" personId="{3BA6D8D0-0F9B-53C8-9990-05222548B652}" id="{0094002D-0096-423F-AC0E-006B006E0024}">
    <text xml:space="preserve">CO2-Wert
</text>
  </threadedComment>
  <threadedComment ref="Q236" personId="{3BA6D8D0-0F9B-53C8-9990-05222548B652}" id="{00AA000B-005E-4EB0-A58F-002C00CE00D7}">
    <text xml:space="preserve">CO2-Wert
</text>
  </threadedComment>
  <threadedComment ref="R236" personId="{3BA6D8D0-0F9B-53C8-9990-05222548B652}" id="{00CC0079-00EF-4F35-B47E-00C6009B0035}">
    <text xml:space="preserve">CO2-Wert
</text>
  </threadedComment>
  <threadedComment ref="S236" personId="{3BA6D8D0-0F9B-53C8-9990-05222548B652}" id="{0048007A-00DE-4A37-A5F5-0005002300BC}">
    <text xml:space="preserve">CO2-Wert
</text>
  </threadedComment>
  <threadedComment ref="T236" personId="{3BA6D8D0-0F9B-53C8-9990-05222548B652}" id="{0077001A-0081-4591-99F1-00D5002700E6}">
    <text xml:space="preserve">CO2-Wert
</text>
  </threadedComment>
  <threadedComment ref="U236" personId="{3BA6D8D0-0F9B-53C8-9990-05222548B652}" id="{00130057-0058-4723-A272-001C00BD003A}">
    <text xml:space="preserve">CO2-Wert
</text>
  </threadedComment>
  <threadedComment ref="V236" personId="{3BA6D8D0-0F9B-53C8-9990-05222548B652}" id="{00150081-007A-4997-9932-00E4000D008F}">
    <text xml:space="preserve">CO2-Wert
</text>
  </threadedComment>
  <threadedComment ref="W236" personId="{3BA6D8D0-0F9B-53C8-9990-05222548B652}" id="{00390067-0054-42C3-BF53-00D9004200B4}">
    <text xml:space="preserve">CO2-Wert
</text>
  </threadedComment>
  <threadedComment ref="X236" personId="{3BA6D8D0-0F9B-53C8-9990-05222548B652}" id="{00360032-0017-432A-A743-006300170054}">
    <text xml:space="preserve">CO2-Wert
</text>
  </threadedComment>
  <threadedComment ref="Y236" personId="{3BA6D8D0-0F9B-53C8-9990-05222548B652}" id="{006F002B-00D1-4C99-A1B6-00B100500033}">
    <text xml:space="preserve">CO2-Wert
</text>
  </threadedComment>
  <threadedComment ref="Z236" personId="{3BA6D8D0-0F9B-53C8-9990-05222548B652}" id="{002E0095-001A-4BAB-98B5-000000FF00C9}">
    <text xml:space="preserve">CO2-Wert
</text>
  </threadedComment>
  <threadedComment ref="I237" personId="{456EE2ED-E670-A743-CDD7-8DCA46ED5B0E}" id="{005700BE-00CE-40D5-A65E-000700B20011}">
    <text xml:space="preserve">Textfeld
</text>
  </threadedComment>
  <threadedComment ref="J237" personId="{456EE2ED-E670-A743-CDD7-8DCA46ED5B0E}" id="{008000E1-0093-43EC-8D98-0084005700D7}">
    <text xml:space="preserve">Textfeld
</text>
  </threadedComment>
  <threadedComment ref="K237" personId="{456EE2ED-E670-A743-CDD7-8DCA46ED5B0E}" id="{003000D9-0014-428D-A612-00F000A5000C}">
    <text xml:space="preserve">Textfeld
</text>
  </threadedComment>
  <threadedComment ref="L237" personId="{456EE2ED-E670-A743-CDD7-8DCA46ED5B0E}" id="{0091000C-00D4-434A-B24D-00D600BB00D5}">
    <text xml:space="preserve">Textfeld
</text>
  </threadedComment>
  <threadedComment ref="M237" personId="{456EE2ED-E670-A743-CDD7-8DCA46ED5B0E}" id="{000100B4-0013-42DC-B681-00EC008300D6}">
    <text xml:space="preserve">Textfeld
</text>
  </threadedComment>
  <threadedComment ref="N237" personId="{456EE2ED-E670-A743-CDD7-8DCA46ED5B0E}" id="{00950028-008D-4D69-9822-00B000ED009C}">
    <text xml:space="preserve">Textfeld
</text>
  </threadedComment>
  <threadedComment ref="O237" personId="{456EE2ED-E670-A743-CDD7-8DCA46ED5B0E}" id="{0042001F-0049-4AB6-BF7A-009200640082}">
    <text xml:space="preserve">Textfeld
</text>
  </threadedComment>
  <threadedComment ref="P237" personId="{456EE2ED-E670-A743-CDD7-8DCA46ED5B0E}" id="{00D30012-00A5-4F99-9F17-007C004C00DA}">
    <text xml:space="preserve">Textfeld
</text>
  </threadedComment>
  <threadedComment ref="Q237" personId="{456EE2ED-E670-A743-CDD7-8DCA46ED5B0E}" id="{00F000C7-0022-47BC-A962-00D900FD00A2}">
    <text xml:space="preserve">Textfeld
</text>
  </threadedComment>
  <threadedComment ref="R237" personId="{456EE2ED-E670-A743-CDD7-8DCA46ED5B0E}" id="{000A0023-00E8-48C2-8CE4-00F100F80025}">
    <text xml:space="preserve">Textfeld
</text>
  </threadedComment>
  <threadedComment ref="S237" personId="{456EE2ED-E670-A743-CDD7-8DCA46ED5B0E}" id="{00C30001-003C-4893-85D9-0047003E0033}">
    <text xml:space="preserve">Textfeld
</text>
  </threadedComment>
  <threadedComment ref="T237" personId="{456EE2ED-E670-A743-CDD7-8DCA46ED5B0E}" id="{00D500EB-00E2-4753-AF5B-00A900E600BC}">
    <text xml:space="preserve">Textfeld
</text>
  </threadedComment>
  <threadedComment ref="U237" personId="{456EE2ED-E670-A743-CDD7-8DCA46ED5B0E}" id="{00C00027-0059-4C1D-BA04-0064008C008C}">
    <text xml:space="preserve">Textfeld
</text>
  </threadedComment>
  <threadedComment ref="V237" personId="{456EE2ED-E670-A743-CDD7-8DCA46ED5B0E}" id="{00C500B7-0051-4DD7-B1FE-009D00600034}">
    <text xml:space="preserve">Textfeld
</text>
  </threadedComment>
  <threadedComment ref="W237" personId="{456EE2ED-E670-A743-CDD7-8DCA46ED5B0E}" id="{00F00049-00BE-4D34-82BD-00DA00BA0048}">
    <text xml:space="preserve">Textfeld
</text>
  </threadedComment>
  <threadedComment ref="X237" personId="{456EE2ED-E670-A743-CDD7-8DCA46ED5B0E}" id="{00D8008D-002A-4F29-BCCB-00BE00DB0080}">
    <text xml:space="preserve">Textfeld
</text>
  </threadedComment>
  <threadedComment ref="Y237" personId="{456EE2ED-E670-A743-CDD7-8DCA46ED5B0E}" id="{003400F6-00CA-44CA-916C-00D100CC00A3}">
    <text xml:space="preserve">Textfeld
</text>
  </threadedComment>
  <threadedComment ref="Z237" personId="{456EE2ED-E670-A743-CDD7-8DCA46ED5B0E}" id="{007D00F5-0091-4D1E-BBE5-00D5003A00EE}">
    <text xml:space="preserve">Textfeld
</text>
  </threadedComment>
  <threadedComment ref="I238" personId="{3BA6D8D0-0F9B-53C8-9990-05222548B652}" id="{00E7009E-0086-4D1B-8888-00D900F500D8}">
    <text xml:space="preserve">CO2-Wert
</text>
  </threadedComment>
  <threadedComment ref="J238" personId="{3BA6D8D0-0F9B-53C8-9990-05222548B652}" id="{00320086-00D6-4847-9454-003000BA0046}">
    <text xml:space="preserve">CO2-Wert
</text>
  </threadedComment>
  <threadedComment ref="K238" personId="{3BA6D8D0-0F9B-53C8-9990-05222548B652}" id="{007A00E4-007A-4A87-97C6-00C4007E006A}">
    <text xml:space="preserve">CO2-Wert
</text>
  </threadedComment>
  <threadedComment ref="L238" personId="{3BA6D8D0-0F9B-53C8-9990-05222548B652}" id="{006700D6-002A-4C9C-82B5-005000620004}">
    <text xml:space="preserve">CO2-Wert
</text>
  </threadedComment>
  <threadedComment ref="M238" personId="{3BA6D8D0-0F9B-53C8-9990-05222548B652}" id="{00C500F9-00FE-4F8E-990F-00D70012005F}">
    <text xml:space="preserve">CO2-Wert
</text>
  </threadedComment>
  <threadedComment ref="N238" personId="{3BA6D8D0-0F9B-53C8-9990-05222548B652}" id="{005600BC-00E3-47B0-9663-0086007600A9}">
    <text xml:space="preserve">CO2-Wert
</text>
  </threadedComment>
  <threadedComment ref="O238" personId="{3BA6D8D0-0F9B-53C8-9990-05222548B652}" id="{009A00DD-007C-4DF1-9FBC-00E8009200F2}">
    <text xml:space="preserve">CO2-Wert
</text>
  </threadedComment>
  <threadedComment ref="P238" personId="{3BA6D8D0-0F9B-53C8-9990-05222548B652}" id="{00C6004C-00FC-461B-ADFB-00D80004001B}">
    <text xml:space="preserve">CO2-Wert
</text>
  </threadedComment>
  <threadedComment ref="Q238" personId="{3BA6D8D0-0F9B-53C8-9990-05222548B652}" id="{00080060-00F7-45F0-A561-0091004200F3}">
    <text xml:space="preserve">CO2-Wert
</text>
  </threadedComment>
  <threadedComment ref="R238" personId="{3BA6D8D0-0F9B-53C8-9990-05222548B652}" id="{003C00DF-002B-4409-BD93-00A000270031}">
    <text xml:space="preserve">CO2-Wert
</text>
  </threadedComment>
  <threadedComment ref="S238" personId="{3BA6D8D0-0F9B-53C8-9990-05222548B652}" id="{003F00B6-0009-413B-83A6-0085006C0037}">
    <text xml:space="preserve">CO2-Wert
</text>
  </threadedComment>
  <threadedComment ref="T238" personId="{3BA6D8D0-0F9B-53C8-9990-05222548B652}" id="{00FD005D-003A-4916-9E6E-001600B20017}">
    <text xml:space="preserve">CO2-Wert
</text>
  </threadedComment>
  <threadedComment ref="U238" personId="{3BA6D8D0-0F9B-53C8-9990-05222548B652}" id="{00C30065-00AE-42AA-B266-008C00EA0004}">
    <text xml:space="preserve">CO2-Wert
</text>
  </threadedComment>
  <threadedComment ref="V238" personId="{3BA6D8D0-0F9B-53C8-9990-05222548B652}" id="{004A004F-0049-4EB9-A400-0076002C00A4}">
    <text xml:space="preserve">CO2-Wert
</text>
  </threadedComment>
  <threadedComment ref="W238" personId="{3BA6D8D0-0F9B-53C8-9990-05222548B652}" id="{00A5009C-00C8-4C03-9C7B-007D00FF00E3}">
    <text xml:space="preserve">CO2-Wert
</text>
  </threadedComment>
  <threadedComment ref="X238" personId="{3BA6D8D0-0F9B-53C8-9990-05222548B652}" id="{0077007B-007F-4FB0-8802-002D009C0065}">
    <text xml:space="preserve">CO2-Wert
</text>
  </threadedComment>
  <threadedComment ref="Y238" personId="{3BA6D8D0-0F9B-53C8-9990-05222548B652}" id="{001E0087-0098-42C8-945E-000B003C009F}">
    <text xml:space="preserve">CO2-Wert
</text>
  </threadedComment>
  <threadedComment ref="Z238" personId="{3BA6D8D0-0F9B-53C8-9990-05222548B652}" id="{00B70084-00CE-4BC7-8D76-004500BB00B1}">
    <text xml:space="preserve">CO2-Wert
</text>
  </threadedComment>
  <threadedComment ref="I239" personId="{456EE2ED-E670-A743-CDD7-8DCA46ED5B0E}" id="{000C0076-00A8-4B3C-9761-002500C00089}">
    <text xml:space="preserve">Textfeld
</text>
  </threadedComment>
  <threadedComment ref="J239" personId="{456EE2ED-E670-A743-CDD7-8DCA46ED5B0E}" id="{00BF00F8-00CB-4100-BA1B-001C00190060}">
    <text xml:space="preserve">Textfeld
</text>
  </threadedComment>
  <threadedComment ref="K239" personId="{456EE2ED-E670-A743-CDD7-8DCA46ED5B0E}" id="{007C00B1-006C-4AEE-9901-009100B700F7}">
    <text xml:space="preserve">Textfeld
</text>
  </threadedComment>
  <threadedComment ref="L239" personId="{456EE2ED-E670-A743-CDD7-8DCA46ED5B0E}" id="{00A60026-0078-46DA-A5C1-001E006C00E7}">
    <text xml:space="preserve">Textfeld
</text>
  </threadedComment>
  <threadedComment ref="M239" personId="{456EE2ED-E670-A743-CDD7-8DCA46ED5B0E}" id="{005B00F7-0072-4B37-9CF4-0035006B0063}">
    <text xml:space="preserve">Textfeld
</text>
  </threadedComment>
  <threadedComment ref="N239" personId="{456EE2ED-E670-A743-CDD7-8DCA46ED5B0E}" id="{00DF0024-0064-4A66-ADD8-004C00690019}">
    <text xml:space="preserve">Textfeld
</text>
  </threadedComment>
  <threadedComment ref="O239" personId="{456EE2ED-E670-A743-CDD7-8DCA46ED5B0E}" id="{00E90055-007E-4386-839C-008000E10035}">
    <text xml:space="preserve">Textfeld
</text>
  </threadedComment>
  <threadedComment ref="P239" personId="{456EE2ED-E670-A743-CDD7-8DCA46ED5B0E}" id="{00740044-0021-4349-850C-005C00DA005E}">
    <text xml:space="preserve">Textfeld
</text>
  </threadedComment>
  <threadedComment ref="Q239" personId="{456EE2ED-E670-A743-CDD7-8DCA46ED5B0E}" id="{0025007B-0081-4D8D-B83E-001B000600C0}">
    <text xml:space="preserve">Textfeld
</text>
  </threadedComment>
  <threadedComment ref="R239" personId="{456EE2ED-E670-A743-CDD7-8DCA46ED5B0E}" id="{00130022-00C0-4D4E-A84C-0066003500F0}">
    <text xml:space="preserve">Textfeld
</text>
  </threadedComment>
  <threadedComment ref="S239" personId="{456EE2ED-E670-A743-CDD7-8DCA46ED5B0E}" id="{00A40089-000B-472E-86E4-0095003900CC}">
    <text xml:space="preserve">Textfeld
</text>
  </threadedComment>
  <threadedComment ref="T239" personId="{456EE2ED-E670-A743-CDD7-8DCA46ED5B0E}" id="{004800BB-00B9-40E7-86C8-00DD00290031}">
    <text xml:space="preserve">Textfeld
</text>
  </threadedComment>
  <threadedComment ref="U239" personId="{456EE2ED-E670-A743-CDD7-8DCA46ED5B0E}" id="{0084008D-004D-4657-AD14-008E00AC004D}">
    <text xml:space="preserve">Textfeld
</text>
  </threadedComment>
  <threadedComment ref="V239" personId="{456EE2ED-E670-A743-CDD7-8DCA46ED5B0E}" id="{00F500C0-00D0-4339-B57C-000C001F0036}">
    <text xml:space="preserve">Textfeld
</text>
  </threadedComment>
  <threadedComment ref="W239" personId="{456EE2ED-E670-A743-CDD7-8DCA46ED5B0E}" id="{005700C7-0090-425A-AD18-003100D2007B}">
    <text xml:space="preserve">Textfeld
</text>
  </threadedComment>
  <threadedComment ref="X239" personId="{456EE2ED-E670-A743-CDD7-8DCA46ED5B0E}" id="{00CD0059-006E-4272-A77A-004800830079}">
    <text xml:space="preserve">Textfeld
</text>
  </threadedComment>
  <threadedComment ref="Y239" personId="{456EE2ED-E670-A743-CDD7-8DCA46ED5B0E}" id="{00BF00D0-00F8-4689-885F-002300B4000D}">
    <text xml:space="preserve">Textfeld
</text>
  </threadedComment>
  <threadedComment ref="Z239" personId="{456EE2ED-E670-A743-CDD7-8DCA46ED5B0E}" id="{00D10017-00FD-4839-B0C4-0046005900C4}">
    <text xml:space="preserve">Textfeld
</text>
  </threadedComment>
  <threadedComment ref="I240" personId="{3BA6D8D0-0F9B-53C8-9990-05222548B652}" id="{00C300E7-0005-4C42-A02D-007A00FA00E2}">
    <text xml:space="preserve">CO2-Wert
</text>
  </threadedComment>
  <threadedComment ref="J240" personId="{3BA6D8D0-0F9B-53C8-9990-05222548B652}" id="{004E005A-0019-4DE4-A04E-00AC00E50076}">
    <text xml:space="preserve">CO2-Wert
</text>
  </threadedComment>
  <threadedComment ref="K240" personId="{3BA6D8D0-0F9B-53C8-9990-05222548B652}" id="{009A0060-00F1-4D67-A91B-00120067008C}">
    <text xml:space="preserve">CO2-Wert
</text>
  </threadedComment>
  <threadedComment ref="L240" personId="{3BA6D8D0-0F9B-53C8-9990-05222548B652}" id="{001A0026-00EF-4CC6-8894-006B007B0098}">
    <text xml:space="preserve">CO2-Wert
</text>
  </threadedComment>
  <threadedComment ref="M240" personId="{3BA6D8D0-0F9B-53C8-9990-05222548B652}" id="{00DE00B7-00DF-4975-915B-00FF00AB006A}">
    <text xml:space="preserve">CO2-Wert
</text>
  </threadedComment>
  <threadedComment ref="N240" personId="{3BA6D8D0-0F9B-53C8-9990-05222548B652}" id="{0098006C-00FF-4F4B-941A-006F00820017}">
    <text xml:space="preserve">CO2-Wert
</text>
  </threadedComment>
  <threadedComment ref="O240" personId="{3BA6D8D0-0F9B-53C8-9990-05222548B652}" id="{00B00083-004A-48DE-9A9D-00C400B90069}">
    <text xml:space="preserve">CO2-Wert
</text>
  </threadedComment>
  <threadedComment ref="P240" personId="{3BA6D8D0-0F9B-53C8-9990-05222548B652}" id="{00BE00E0-00C9-448E-99A4-003F006B004D}">
    <text xml:space="preserve">CO2-Wert
</text>
  </threadedComment>
  <threadedComment ref="Q240" personId="{3BA6D8D0-0F9B-53C8-9990-05222548B652}" id="{00AA0090-00C9-42AB-A9CB-006D00A10040}">
    <text xml:space="preserve">CO2-Wert
</text>
  </threadedComment>
  <threadedComment ref="R240" personId="{3BA6D8D0-0F9B-53C8-9990-05222548B652}" id="{00400005-0058-4AAF-A160-00520050005F}">
    <text xml:space="preserve">CO2-Wert
</text>
  </threadedComment>
  <threadedComment ref="S240" personId="{3BA6D8D0-0F9B-53C8-9990-05222548B652}" id="{004F003E-0001-4771-AEBE-00E8000A00D2}">
    <text xml:space="preserve">CO2-Wert
</text>
  </threadedComment>
  <threadedComment ref="T240" personId="{3BA6D8D0-0F9B-53C8-9990-05222548B652}" id="{00AF0084-0022-4993-90C5-00BB00E700E8}">
    <text xml:space="preserve">CO2-Wert
</text>
  </threadedComment>
  <threadedComment ref="U240" personId="{3BA6D8D0-0F9B-53C8-9990-05222548B652}" id="{00AD0014-0075-4A6D-BB6D-0037006C0054}">
    <text xml:space="preserve">CO2-Wert
</text>
  </threadedComment>
  <threadedComment ref="V240" personId="{3BA6D8D0-0F9B-53C8-9990-05222548B652}" id="{00EF0099-00EF-4B5B-91BE-0091005B002E}">
    <text xml:space="preserve">CO2-Wert
</text>
  </threadedComment>
  <threadedComment ref="W240" personId="{3BA6D8D0-0F9B-53C8-9990-05222548B652}" id="{0079008A-0023-4D19-9C91-00DB008400FE}">
    <text xml:space="preserve">CO2-Wert
</text>
  </threadedComment>
  <threadedComment ref="X240" personId="{3BA6D8D0-0F9B-53C8-9990-05222548B652}" id="{00AC00C9-0021-4123-ACF6-002E00BA008F}">
    <text xml:space="preserve">CO2-Wert
</text>
  </threadedComment>
  <threadedComment ref="Y240" personId="{3BA6D8D0-0F9B-53C8-9990-05222548B652}" id="{00CE005B-000A-4B81-9D79-0063003E00DE}">
    <text xml:space="preserve">CO2-Wert
</text>
  </threadedComment>
  <threadedComment ref="Z240" personId="{3BA6D8D0-0F9B-53C8-9990-05222548B652}" id="{005A0079-00CE-4605-A6DA-003300180014}">
    <text xml:space="preserve">CO2-Wert
</text>
  </threadedComment>
  <threadedComment ref="I241" personId="{456EE2ED-E670-A743-CDD7-8DCA46ED5B0E}" id="{00B70019-0067-42B5-A832-008400AD00D1}">
    <text xml:space="preserve">Textfeld
</text>
  </threadedComment>
  <threadedComment ref="J241" personId="{456EE2ED-E670-A743-CDD7-8DCA46ED5B0E}" id="{0080004C-0085-48D6-A3C2-0015000C005F}">
    <text xml:space="preserve">Textfeld
</text>
  </threadedComment>
  <threadedComment ref="K241" personId="{456EE2ED-E670-A743-CDD7-8DCA46ED5B0E}" id="{00F400CA-001B-42B1-A82A-0041004E00EB}">
    <text xml:space="preserve">Textfeld
</text>
  </threadedComment>
  <threadedComment ref="L241" personId="{456EE2ED-E670-A743-CDD7-8DCA46ED5B0E}" id="{000D0057-00AA-4E04-9960-00F800BE004D}">
    <text xml:space="preserve">Textfeld
</text>
  </threadedComment>
  <threadedComment ref="M241" personId="{456EE2ED-E670-A743-CDD7-8DCA46ED5B0E}" id="{00DC00D2-00CC-4AE8-9870-00DE0007001E}">
    <text xml:space="preserve">Textfeld
</text>
  </threadedComment>
  <threadedComment ref="N241" personId="{456EE2ED-E670-A743-CDD7-8DCA46ED5B0E}" id="{003D00A7-0043-4E40-9969-002500770002}">
    <text xml:space="preserve">Textfeld
</text>
  </threadedComment>
  <threadedComment ref="O241" personId="{456EE2ED-E670-A743-CDD7-8DCA46ED5B0E}" id="{002600E3-0008-4721-BD25-0061004C00AA}">
    <text xml:space="preserve">Textfeld
</text>
  </threadedComment>
  <threadedComment ref="P241" personId="{456EE2ED-E670-A743-CDD7-8DCA46ED5B0E}" id="{001A00F7-0011-4BFB-8447-00A50023004A}">
    <text xml:space="preserve">Textfeld
</text>
  </threadedComment>
  <threadedComment ref="Q241" personId="{456EE2ED-E670-A743-CDD7-8DCA46ED5B0E}" id="{003900CA-00E4-4638-87EE-009B00B000BE}">
    <text xml:space="preserve">Textfeld
</text>
  </threadedComment>
  <threadedComment ref="R241" personId="{456EE2ED-E670-A743-CDD7-8DCA46ED5B0E}" id="{00C20005-00D8-4B8C-858F-000300D10017}">
    <text xml:space="preserve">Textfeld
</text>
  </threadedComment>
  <threadedComment ref="S241" personId="{456EE2ED-E670-A743-CDD7-8DCA46ED5B0E}" id="{008D0011-0088-4587-8A51-008E00860012}">
    <text xml:space="preserve">Textfeld
</text>
  </threadedComment>
  <threadedComment ref="T241" personId="{456EE2ED-E670-A743-CDD7-8DCA46ED5B0E}" id="{00B20046-000B-4006-A373-00FE002D00A7}">
    <text xml:space="preserve">Textfeld
</text>
  </threadedComment>
  <threadedComment ref="U241" personId="{456EE2ED-E670-A743-CDD7-8DCA46ED5B0E}" id="{00A7006B-003A-4147-AE67-00DA00560069}">
    <text xml:space="preserve">Textfeld
</text>
  </threadedComment>
  <threadedComment ref="V241" personId="{456EE2ED-E670-A743-CDD7-8DCA46ED5B0E}" id="{004F0002-003B-46F8-AD1E-006300E000C2}">
    <text xml:space="preserve">Textfeld
</text>
  </threadedComment>
  <threadedComment ref="W241" personId="{456EE2ED-E670-A743-CDD7-8DCA46ED5B0E}" id="{00EC0070-00C9-4900-BE11-00C400CA005F}">
    <text xml:space="preserve">Textfeld
</text>
  </threadedComment>
  <threadedComment ref="X241" personId="{456EE2ED-E670-A743-CDD7-8DCA46ED5B0E}" id="{003C006C-00A2-48BF-8809-004D000A00FC}">
    <text xml:space="preserve">Textfeld
</text>
  </threadedComment>
  <threadedComment ref="Y241" personId="{456EE2ED-E670-A743-CDD7-8DCA46ED5B0E}" id="{00FB001D-00C9-47A9-9FE9-009400FA0005}">
    <text xml:space="preserve">Textfeld
</text>
  </threadedComment>
  <threadedComment ref="Z241" personId="{456EE2ED-E670-A743-CDD7-8DCA46ED5B0E}" id="{00DF00A7-00D4-475A-89C0-00DC00E000EB}">
    <text xml:space="preserve">Textfeld
</text>
  </threadedComment>
  <threadedComment ref="I242" personId="{3BA6D8D0-0F9B-53C8-9990-05222548B652}" id="{00E10070-0079-49BA-A45E-0005004200D2}">
    <text xml:space="preserve">CO2-Wert
</text>
  </threadedComment>
  <threadedComment ref="J242" personId="{3BA6D8D0-0F9B-53C8-9990-05222548B652}" id="{00500005-0036-4DC0-8F3C-005E00BD007C}">
    <text xml:space="preserve">CO2-Wert
</text>
  </threadedComment>
  <threadedComment ref="K242" personId="{3BA6D8D0-0F9B-53C8-9990-05222548B652}" id="{00800054-00B5-43EF-9C38-00EC00330052}">
    <text xml:space="preserve">CO2-Wert
</text>
  </threadedComment>
  <threadedComment ref="L242" personId="{3BA6D8D0-0F9B-53C8-9990-05222548B652}" id="{00B3006F-00E7-4083-8C9E-000200D50004}">
    <text xml:space="preserve">CO2-Wert
</text>
  </threadedComment>
  <threadedComment ref="M242" personId="{3BA6D8D0-0F9B-53C8-9990-05222548B652}" id="{001E0035-00AE-44F9-BBBC-005300310085}">
    <text xml:space="preserve">CO2-Wert
</text>
  </threadedComment>
  <threadedComment ref="N242" personId="{3BA6D8D0-0F9B-53C8-9990-05222548B652}" id="{006200AA-00D7-4376-9C46-008800920057}">
    <text xml:space="preserve">CO2-Wert
</text>
  </threadedComment>
  <threadedComment ref="O242" personId="{3BA6D8D0-0F9B-53C8-9990-05222548B652}" id="{00CC007D-00DA-45C4-821A-00C000430075}">
    <text xml:space="preserve">CO2-Wert
</text>
  </threadedComment>
  <threadedComment ref="P242" personId="{3BA6D8D0-0F9B-53C8-9990-05222548B652}" id="{003200F8-0079-4989-A188-00DB00B50090}">
    <text xml:space="preserve">CO2-Wert
</text>
  </threadedComment>
  <threadedComment ref="Q242" personId="{3BA6D8D0-0F9B-53C8-9990-05222548B652}" id="{007D00D7-0003-4C0B-9405-006800C70090}">
    <text xml:space="preserve">CO2-Wert
</text>
  </threadedComment>
  <threadedComment ref="R242" personId="{3BA6D8D0-0F9B-53C8-9990-05222548B652}" id="{000200C9-00BC-4AFF-9A9A-00FD00A40025}">
    <text xml:space="preserve">CO2-Wert
</text>
  </threadedComment>
  <threadedComment ref="S242" personId="{3BA6D8D0-0F9B-53C8-9990-05222548B652}" id="{006C009E-00D4-40FC-B4DB-00DE008C0072}">
    <text xml:space="preserve">CO2-Wert
</text>
  </threadedComment>
  <threadedComment ref="T242" personId="{3BA6D8D0-0F9B-53C8-9990-05222548B652}" id="{00F9009B-0044-404E-B667-00FE00D40003}">
    <text xml:space="preserve">CO2-Wert
</text>
  </threadedComment>
  <threadedComment ref="U242" personId="{3BA6D8D0-0F9B-53C8-9990-05222548B652}" id="{00D3003F-003E-44A5-84C7-00BE00CD00FD}">
    <text xml:space="preserve">CO2-Wert
</text>
  </threadedComment>
  <threadedComment ref="V242" personId="{3BA6D8D0-0F9B-53C8-9990-05222548B652}" id="{006B000C-00FA-4951-BC43-003A008400F6}">
    <text xml:space="preserve">CO2-Wert
</text>
  </threadedComment>
  <threadedComment ref="W242" personId="{3BA6D8D0-0F9B-53C8-9990-05222548B652}" id="{00DF00E1-00FB-4683-AD18-00570096004E}">
    <text xml:space="preserve">CO2-Wert
</text>
  </threadedComment>
  <threadedComment ref="X242" personId="{3BA6D8D0-0F9B-53C8-9990-05222548B652}" id="{00880070-00E4-41AB-AC33-009B00B30021}">
    <text xml:space="preserve">CO2-Wert
</text>
  </threadedComment>
  <threadedComment ref="Y242" personId="{3BA6D8D0-0F9B-53C8-9990-05222548B652}" id="{00FB00BF-005B-46A9-A5B7-0049005C0050}">
    <text xml:space="preserve">CO2-Wert
</text>
  </threadedComment>
  <threadedComment ref="Z242" personId="{3BA6D8D0-0F9B-53C8-9990-05222548B652}" id="{0039008F-0024-4979-B2AE-006D00D40070}">
    <text xml:space="preserve">CO2-Wert
</text>
  </threadedComment>
  <threadedComment ref="I243" personId="{456EE2ED-E670-A743-CDD7-8DCA46ED5B0E}" id="{004100F6-006F-40EB-B7BE-00F1002D00AB}">
    <text xml:space="preserve">Textfeld
</text>
  </threadedComment>
  <threadedComment ref="J243" personId="{456EE2ED-E670-A743-CDD7-8DCA46ED5B0E}" id="{00350046-007A-4763-BF09-001500A70052}">
    <text xml:space="preserve">Textfeld
</text>
  </threadedComment>
  <threadedComment ref="K243" personId="{456EE2ED-E670-A743-CDD7-8DCA46ED5B0E}" id="{00420012-004C-4D2C-9A5E-00CD002C00C0}">
    <text xml:space="preserve">Textfeld
</text>
  </threadedComment>
  <threadedComment ref="L243" personId="{456EE2ED-E670-A743-CDD7-8DCA46ED5B0E}" id="{00FB009B-0038-4607-995E-00450042002F}">
    <text xml:space="preserve">Textfeld
</text>
  </threadedComment>
  <threadedComment ref="M243" personId="{456EE2ED-E670-A743-CDD7-8DCA46ED5B0E}" id="{007D0043-0094-4DCE-9DE2-00F400EB0060}">
    <text xml:space="preserve">Textfeld
</text>
  </threadedComment>
  <threadedComment ref="N243" personId="{456EE2ED-E670-A743-CDD7-8DCA46ED5B0E}" id="{0011007E-00BE-433A-ACD3-00E7003100D2}">
    <text xml:space="preserve">Textfeld
</text>
  </threadedComment>
  <threadedComment ref="O243" personId="{456EE2ED-E670-A743-CDD7-8DCA46ED5B0E}" id="{006400D6-008D-404B-93E4-008500E900F0}">
    <text xml:space="preserve">Textfeld
</text>
  </threadedComment>
  <threadedComment ref="P243" personId="{456EE2ED-E670-A743-CDD7-8DCA46ED5B0E}" id="{00430065-00BB-45B1-9B6E-009500050015}">
    <text xml:space="preserve">Textfeld
</text>
  </threadedComment>
  <threadedComment ref="Q243" personId="{456EE2ED-E670-A743-CDD7-8DCA46ED5B0E}" id="{004900ED-00FB-44E9-890B-00E30078009C}">
    <text xml:space="preserve">Textfeld
</text>
  </threadedComment>
  <threadedComment ref="R243" personId="{456EE2ED-E670-A743-CDD7-8DCA46ED5B0E}" id="{006B0052-0056-4875-AD0D-007C00EB0035}">
    <text xml:space="preserve">Textfeld
</text>
  </threadedComment>
  <threadedComment ref="S243" personId="{456EE2ED-E670-A743-CDD7-8DCA46ED5B0E}" id="{00ED00E4-004A-4FDC-909E-0037004C00FA}">
    <text xml:space="preserve">Textfeld
</text>
  </threadedComment>
  <threadedComment ref="T243" personId="{456EE2ED-E670-A743-CDD7-8DCA46ED5B0E}" id="{0003007F-0000-434F-866F-0074001C0065}">
    <text xml:space="preserve">Textfeld
</text>
  </threadedComment>
  <threadedComment ref="U243" personId="{456EE2ED-E670-A743-CDD7-8DCA46ED5B0E}" id="{00B8005D-00B6-448F-8576-005800EC006B}">
    <text xml:space="preserve">Textfeld
</text>
  </threadedComment>
  <threadedComment ref="V243" personId="{456EE2ED-E670-A743-CDD7-8DCA46ED5B0E}" id="{00CB009B-00BF-4AFA-A459-005F007400BF}">
    <text xml:space="preserve">Textfeld
</text>
  </threadedComment>
  <threadedComment ref="W243" personId="{456EE2ED-E670-A743-CDD7-8DCA46ED5B0E}" id="{008B00C6-005C-48D6-AC9B-0082009700D7}">
    <text xml:space="preserve">Textfeld
</text>
  </threadedComment>
  <threadedComment ref="X243" personId="{456EE2ED-E670-A743-CDD7-8DCA46ED5B0E}" id="{00E1006F-0089-40ED-96FD-00B8001800F5}">
    <text xml:space="preserve">Textfeld
</text>
  </threadedComment>
  <threadedComment ref="Y243" personId="{456EE2ED-E670-A743-CDD7-8DCA46ED5B0E}" id="{00C100D7-0009-42EA-BC7F-00CC00160092}">
    <text xml:space="preserve">Textfeld
</text>
  </threadedComment>
  <threadedComment ref="Z243" personId="{456EE2ED-E670-A743-CDD7-8DCA46ED5B0E}" id="{00B500CA-001C-489B-B55D-00A0001000BC}">
    <text xml:space="preserve">Textfeld
</text>
  </threadedComment>
  <threadedComment ref="I244" personId="{3BA6D8D0-0F9B-53C8-9990-05222548B652}" id="{0023001C-0076-4195-89EA-00E100A500B7}">
    <text xml:space="preserve">CO2-Wert
</text>
  </threadedComment>
  <threadedComment ref="J244" personId="{3BA6D8D0-0F9B-53C8-9990-05222548B652}" id="{0075008C-0033-45A5-B704-0056000900B5}">
    <text xml:space="preserve">CO2-Wert
</text>
  </threadedComment>
  <threadedComment ref="K244" personId="{3BA6D8D0-0F9B-53C8-9990-05222548B652}" id="{003700D1-00CF-4BE3-8816-00F4003400D4}">
    <text xml:space="preserve">CO2-Wert
</text>
  </threadedComment>
  <threadedComment ref="L244" personId="{3BA6D8D0-0F9B-53C8-9990-05222548B652}" id="{00250006-005D-446B-BC39-004200B90017}">
    <text xml:space="preserve">CO2-Wert
</text>
  </threadedComment>
  <threadedComment ref="M244" personId="{3BA6D8D0-0F9B-53C8-9990-05222548B652}" id="{00F800DA-003F-4AF6-AFAC-00C000CE00D7}">
    <text xml:space="preserve">CO2-Wert
</text>
  </threadedComment>
  <threadedComment ref="N244" personId="{3BA6D8D0-0F9B-53C8-9990-05222548B652}" id="{00C20074-0078-45DC-AD4C-008F00C6004E}">
    <text xml:space="preserve">CO2-Wert
</text>
  </threadedComment>
  <threadedComment ref="O244" personId="{3BA6D8D0-0F9B-53C8-9990-05222548B652}" id="{00940025-00A8-47DE-BC98-0089008100D0}">
    <text xml:space="preserve">CO2-Wert
</text>
  </threadedComment>
  <threadedComment ref="P244" personId="{3BA6D8D0-0F9B-53C8-9990-05222548B652}" id="{00A300DD-009C-4734-9F15-002F00760002}">
    <text xml:space="preserve">CO2-Wert
</text>
  </threadedComment>
  <threadedComment ref="Q244" personId="{3BA6D8D0-0F9B-53C8-9990-05222548B652}" id="{0019007E-0028-44EA-9EC7-009100030022}">
    <text xml:space="preserve">CO2-Wert
</text>
  </threadedComment>
  <threadedComment ref="R244" personId="{3BA6D8D0-0F9B-53C8-9990-05222548B652}" id="{000300E4-002A-4865-B54A-00C1002C00B6}">
    <text xml:space="preserve">CO2-Wert
</text>
  </threadedComment>
  <threadedComment ref="S244" personId="{3BA6D8D0-0F9B-53C8-9990-05222548B652}" id="{005800B3-0062-4A81-B5D6-001B007F00D1}">
    <text xml:space="preserve">CO2-Wert
</text>
  </threadedComment>
  <threadedComment ref="T244" personId="{3BA6D8D0-0F9B-53C8-9990-05222548B652}" id="{007400DD-008B-4C22-BE77-001400470053}">
    <text xml:space="preserve">CO2-Wert
</text>
  </threadedComment>
  <threadedComment ref="U244" personId="{3BA6D8D0-0F9B-53C8-9990-05222548B652}" id="{006300D7-00E8-46F4-81EE-007D001E00B9}">
    <text xml:space="preserve">CO2-Wert
</text>
  </threadedComment>
  <threadedComment ref="V244" personId="{3BA6D8D0-0F9B-53C8-9990-05222548B652}" id="{003400B5-006F-4A0F-9BB8-002D007C0026}">
    <text xml:space="preserve">CO2-Wert
</text>
  </threadedComment>
  <threadedComment ref="W244" personId="{3BA6D8D0-0F9B-53C8-9990-05222548B652}" id="{00A000AF-00FF-4E7B-AE53-00F300A900EA}">
    <text xml:space="preserve">CO2-Wert
</text>
  </threadedComment>
  <threadedComment ref="X244" personId="{3BA6D8D0-0F9B-53C8-9990-05222548B652}" id="{0014001F-005D-4841-9DC0-00A40034006F}">
    <text xml:space="preserve">CO2-Wert
</text>
  </threadedComment>
  <threadedComment ref="Y244" personId="{3BA6D8D0-0F9B-53C8-9990-05222548B652}" id="{0040004E-00B3-4C9B-A7D1-00DC0071004A}">
    <text xml:space="preserve">CO2-Wert
</text>
  </threadedComment>
  <threadedComment ref="Z244" personId="{3BA6D8D0-0F9B-53C8-9990-05222548B652}" id="{009B0015-00C0-49EF-8FFD-00F00001002D}">
    <text xml:space="preserve">CO2-Wert
</text>
  </threadedComment>
  <threadedComment ref="I245" personId="{456EE2ED-E670-A743-CDD7-8DCA46ED5B0E}" id="{007F006D-00BE-455B-AD97-00F700D9002F}">
    <text xml:space="preserve">Textfeld
</text>
  </threadedComment>
  <threadedComment ref="J245" personId="{456EE2ED-E670-A743-CDD7-8DCA46ED5B0E}" id="{00F10097-00E7-4B6A-A5E9-001F00F8009D}">
    <text xml:space="preserve">Textfeld
</text>
  </threadedComment>
  <threadedComment ref="K245" personId="{456EE2ED-E670-A743-CDD7-8DCA46ED5B0E}" id="{00880068-0039-42A5-B749-000C005900D3}">
    <text xml:space="preserve">Textfeld
</text>
  </threadedComment>
  <threadedComment ref="L245" personId="{456EE2ED-E670-A743-CDD7-8DCA46ED5B0E}" id="{003900B9-000D-4877-AC7C-00C700B10024}">
    <text xml:space="preserve">Textfeld
</text>
  </threadedComment>
  <threadedComment ref="M245" personId="{456EE2ED-E670-A743-CDD7-8DCA46ED5B0E}" id="{005700C6-0082-46E7-87E7-004200480087}">
    <text xml:space="preserve">Textfeld
</text>
  </threadedComment>
  <threadedComment ref="N245" personId="{456EE2ED-E670-A743-CDD7-8DCA46ED5B0E}" id="{000900C8-0072-42F0-A806-0090006400E3}">
    <text xml:space="preserve">Textfeld
</text>
  </threadedComment>
  <threadedComment ref="O245" personId="{456EE2ED-E670-A743-CDD7-8DCA46ED5B0E}" id="{00940080-0039-48D7-A959-005F0031003A}">
    <text xml:space="preserve">Textfeld
</text>
  </threadedComment>
  <threadedComment ref="P245" personId="{456EE2ED-E670-A743-CDD7-8DCA46ED5B0E}" id="{00AC00D8-006C-42A9-9AD5-00DE007D0048}">
    <text xml:space="preserve">Textfeld
</text>
  </threadedComment>
  <threadedComment ref="Q245" personId="{456EE2ED-E670-A743-CDD7-8DCA46ED5B0E}" id="{007400A3-0065-4BF2-8027-0020001A008C}">
    <text xml:space="preserve">Textfeld
</text>
  </threadedComment>
  <threadedComment ref="R245" personId="{456EE2ED-E670-A743-CDD7-8DCA46ED5B0E}" id="{00BB002D-004B-4CD9-82A4-00A000C600C2}">
    <text xml:space="preserve">Textfeld
</text>
  </threadedComment>
  <threadedComment ref="S245" personId="{456EE2ED-E670-A743-CDD7-8DCA46ED5B0E}" id="{00DA00B9-0088-48FC-9ABB-004700F80057}">
    <text xml:space="preserve">Textfeld
</text>
  </threadedComment>
  <threadedComment ref="T245" personId="{456EE2ED-E670-A743-CDD7-8DCA46ED5B0E}" id="{00C00040-009F-4D7F-9B26-008000150019}">
    <text xml:space="preserve">Textfeld
</text>
  </threadedComment>
  <threadedComment ref="U245" personId="{456EE2ED-E670-A743-CDD7-8DCA46ED5B0E}" id="{003100E2-008C-4DB3-B189-0037009800E2}">
    <text xml:space="preserve">Textfeld
</text>
  </threadedComment>
  <threadedComment ref="V245" personId="{456EE2ED-E670-A743-CDD7-8DCA46ED5B0E}" id="{005A00AB-0013-4210-865A-008000FC0094}">
    <text xml:space="preserve">Textfeld
</text>
  </threadedComment>
  <threadedComment ref="W245" personId="{456EE2ED-E670-A743-CDD7-8DCA46ED5B0E}" id="{00A30095-0099-4518-9989-008200AB00D9}">
    <text xml:space="preserve">Textfeld
</text>
  </threadedComment>
  <threadedComment ref="X245" personId="{456EE2ED-E670-A743-CDD7-8DCA46ED5B0E}" id="{0007001F-006A-431F-BC68-0033008C007E}">
    <text xml:space="preserve">Textfeld
</text>
  </threadedComment>
  <threadedComment ref="Y245" personId="{456EE2ED-E670-A743-CDD7-8DCA46ED5B0E}" id="{001600B4-0077-466D-AC01-0017007600BC}">
    <text xml:space="preserve">Textfeld
</text>
  </threadedComment>
  <threadedComment ref="Z245" personId="{456EE2ED-E670-A743-CDD7-8DCA46ED5B0E}" id="{007F0072-00A3-44C7-B905-004B00D40043}">
    <text xml:space="preserve">Textfeld
</text>
  </threadedComment>
  <threadedComment ref="I246" personId="{3BA6D8D0-0F9B-53C8-9990-05222548B652}" id="{000D0055-001B-4DF2-A9B4-00ED00CF0049}">
    <text xml:space="preserve">CO2-Wert
</text>
  </threadedComment>
  <threadedComment ref="J246" personId="{3BA6D8D0-0F9B-53C8-9990-05222548B652}" id="{00750044-0052-44EC-8225-0098003D002A}">
    <text xml:space="preserve">CO2-Wert
</text>
  </threadedComment>
  <threadedComment ref="K246" personId="{3BA6D8D0-0F9B-53C8-9990-05222548B652}" id="{00B100FC-002F-40E8-AE3C-00B200D700E8}">
    <text xml:space="preserve">CO2-Wert
</text>
  </threadedComment>
  <threadedComment ref="L246" personId="{3BA6D8D0-0F9B-53C8-9990-05222548B652}" id="{00990051-00CA-49D6-984D-008C005400A6}">
    <text xml:space="preserve">CO2-Wert
</text>
  </threadedComment>
  <threadedComment ref="M246" personId="{3BA6D8D0-0F9B-53C8-9990-05222548B652}" id="{0096002F-0050-45A7-959C-007D003300DC}">
    <text xml:space="preserve">CO2-Wert
</text>
  </threadedComment>
  <threadedComment ref="N246" personId="{3BA6D8D0-0F9B-53C8-9990-05222548B652}" id="{00D00037-0093-41D0-AC59-00370063001B}">
    <text xml:space="preserve">CO2-Wert
</text>
  </threadedComment>
  <threadedComment ref="O246" personId="{3BA6D8D0-0F9B-53C8-9990-05222548B652}" id="{00AA0026-0075-49F1-B65C-0057009500AD}">
    <text xml:space="preserve">CO2-Wert
</text>
  </threadedComment>
  <threadedComment ref="P246" personId="{3BA6D8D0-0F9B-53C8-9990-05222548B652}" id="{0078002E-0023-4B93-919D-003C00350027}">
    <text xml:space="preserve">CO2-Wert
</text>
  </threadedComment>
  <threadedComment ref="Q246" personId="{3BA6D8D0-0F9B-53C8-9990-05222548B652}" id="{00E800F3-0042-41D4-A85E-003900A700C9}">
    <text xml:space="preserve">CO2-Wert
</text>
  </threadedComment>
  <threadedComment ref="R246" personId="{3BA6D8D0-0F9B-53C8-9990-05222548B652}" id="{00A600F5-002B-4827-A7EC-001E002400CB}">
    <text xml:space="preserve">CO2-Wert
</text>
  </threadedComment>
  <threadedComment ref="S246" personId="{3BA6D8D0-0F9B-53C8-9990-05222548B652}" id="{00D70017-0062-4104-8F51-00EE00C600D0}">
    <text xml:space="preserve">CO2-Wert
</text>
  </threadedComment>
  <threadedComment ref="T246" personId="{3BA6D8D0-0F9B-53C8-9990-05222548B652}" id="{00A2007D-0011-4572-A921-00A000550000}">
    <text xml:space="preserve">CO2-Wert
</text>
  </threadedComment>
  <threadedComment ref="U246" personId="{3BA6D8D0-0F9B-53C8-9990-05222548B652}" id="{00E000E7-005E-4527-8916-004200E40013}">
    <text xml:space="preserve">CO2-Wert
</text>
  </threadedComment>
  <threadedComment ref="V246" personId="{3BA6D8D0-0F9B-53C8-9990-05222548B652}" id="{008D0046-0037-4684-9EA7-00A000620019}">
    <text xml:space="preserve">CO2-Wert
</text>
  </threadedComment>
  <threadedComment ref="W246" personId="{3BA6D8D0-0F9B-53C8-9990-05222548B652}" id="{009D00C3-004F-4AA9-B7F6-002200A2002D}">
    <text xml:space="preserve">CO2-Wert
</text>
  </threadedComment>
  <threadedComment ref="X246" personId="{3BA6D8D0-0F9B-53C8-9990-05222548B652}" id="{0073003E-00B8-4F7E-B425-006900C20001}">
    <text xml:space="preserve">CO2-Wert
</text>
  </threadedComment>
  <threadedComment ref="Y246" personId="{3BA6D8D0-0F9B-53C8-9990-05222548B652}" id="{00670088-00F6-4B31-9EB1-00EB002600C5}">
    <text xml:space="preserve">CO2-Wert
</text>
  </threadedComment>
  <threadedComment ref="Z246" personId="{3BA6D8D0-0F9B-53C8-9990-05222548B652}" id="{00830009-002D-4CA6-9A7D-002A00B8002F}">
    <text xml:space="preserve">CO2-Wert
</text>
  </threadedComment>
  <threadedComment ref="I247" personId="{456EE2ED-E670-A743-CDD7-8DCA46ED5B0E}" id="{009B0070-001D-4EE1-AA71-00F900940007}">
    <text xml:space="preserve">Textfeld
</text>
  </threadedComment>
  <threadedComment ref="J247" personId="{456EE2ED-E670-A743-CDD7-8DCA46ED5B0E}" id="{009F0028-00EB-420A-A9C3-000000DB00DE}">
    <text xml:space="preserve">Textfeld
</text>
  </threadedComment>
  <threadedComment ref="K247" personId="{456EE2ED-E670-A743-CDD7-8DCA46ED5B0E}" id="{00100094-00C2-4D82-B447-002900120034}">
    <text xml:space="preserve">Textfeld
</text>
  </threadedComment>
  <threadedComment ref="L247" personId="{456EE2ED-E670-A743-CDD7-8DCA46ED5B0E}" id="{0057008C-009D-4244-832B-005900F700C4}">
    <text xml:space="preserve">Textfeld
</text>
  </threadedComment>
  <threadedComment ref="M247" personId="{456EE2ED-E670-A743-CDD7-8DCA46ED5B0E}" id="{0092001B-0042-4D41-AA91-00DB00E600DD}">
    <text xml:space="preserve">Textfeld
</text>
  </threadedComment>
  <threadedComment ref="N247" personId="{456EE2ED-E670-A743-CDD7-8DCA46ED5B0E}" id="{00720003-00EE-4B67-BBCE-0047001200BA}">
    <text xml:space="preserve">Textfeld
</text>
  </threadedComment>
  <threadedComment ref="O247" personId="{456EE2ED-E670-A743-CDD7-8DCA46ED5B0E}" id="{00000069-00EE-4EF3-85B0-00A800B00031}">
    <text xml:space="preserve">Textfeld
</text>
  </threadedComment>
  <threadedComment ref="P247" personId="{456EE2ED-E670-A743-CDD7-8DCA46ED5B0E}" id="{002B00CD-0022-49C8-B480-003C00EC0093}">
    <text xml:space="preserve">Textfeld
</text>
  </threadedComment>
  <threadedComment ref="Q247" personId="{456EE2ED-E670-A743-CDD7-8DCA46ED5B0E}" id="{005B002D-0007-443B-8312-00F500A000C9}">
    <text xml:space="preserve">Textfeld
</text>
  </threadedComment>
  <threadedComment ref="R247" personId="{456EE2ED-E670-A743-CDD7-8DCA46ED5B0E}" id="{007D0092-0064-409F-B75A-000E00690060}">
    <text xml:space="preserve">Textfeld
</text>
  </threadedComment>
  <threadedComment ref="S247" personId="{456EE2ED-E670-A743-CDD7-8DCA46ED5B0E}" id="{005C0031-0030-4266-A2D7-0050000B0036}">
    <text xml:space="preserve">Textfeld
</text>
  </threadedComment>
  <threadedComment ref="T247" personId="{456EE2ED-E670-A743-CDD7-8DCA46ED5B0E}" id="{001F00C4-0095-43DA-B8A6-00C000AA0060}">
    <text xml:space="preserve">Textfeld
</text>
  </threadedComment>
  <threadedComment ref="U247" personId="{456EE2ED-E670-A743-CDD7-8DCA46ED5B0E}" id="{00E10024-004D-4388-BFBF-005D00F400C4}">
    <text xml:space="preserve">Textfeld
</text>
  </threadedComment>
  <threadedComment ref="V247" personId="{456EE2ED-E670-A743-CDD7-8DCA46ED5B0E}" id="{0047008B-00A0-4909-8C97-00D3002D0058}">
    <text xml:space="preserve">Textfeld
</text>
  </threadedComment>
  <threadedComment ref="W247" personId="{456EE2ED-E670-A743-CDD7-8DCA46ED5B0E}" id="{00E10002-0052-469C-9410-006B00760051}">
    <text xml:space="preserve">Textfeld
</text>
  </threadedComment>
  <threadedComment ref="X247" personId="{456EE2ED-E670-A743-CDD7-8DCA46ED5B0E}" id="{00AF0040-007C-4F10-A303-000A00690097}">
    <text xml:space="preserve">Textfeld
</text>
  </threadedComment>
  <threadedComment ref="Y247" personId="{456EE2ED-E670-A743-CDD7-8DCA46ED5B0E}" id="{005C0067-005B-4BE2-BA18-00E200EE000B}">
    <text xml:space="preserve">Textfeld
</text>
  </threadedComment>
  <threadedComment ref="Z247" personId="{456EE2ED-E670-A743-CDD7-8DCA46ED5B0E}" id="{007500A7-0055-4DD4-85BF-00ED006D0059}">
    <text xml:space="preserve">Textfeld
</text>
  </threadedComment>
  <threadedComment ref="I248" personId="{3BA6D8D0-0F9B-53C8-9990-05222548B652}" id="{00C900F0-0094-4297-B047-00F100710045}">
    <text xml:space="preserve">CO2-Wert
</text>
  </threadedComment>
  <threadedComment ref="J248" personId="{3BA6D8D0-0F9B-53C8-9990-05222548B652}" id="{008400E7-0026-4C2C-9781-000F00F6007A}">
    <text xml:space="preserve">CO2-Wert
</text>
  </threadedComment>
  <threadedComment ref="K248" personId="{3BA6D8D0-0F9B-53C8-9990-05222548B652}" id="{00FF0078-00F3-4D5D-A12F-004700B500A1}">
    <text xml:space="preserve">CO2-Wert
</text>
  </threadedComment>
  <threadedComment ref="L248" personId="{3BA6D8D0-0F9B-53C8-9990-05222548B652}" id="{00C1009D-0072-4EFC-A6DC-000D00BB00CC}">
    <text xml:space="preserve">CO2-Wert
</text>
  </threadedComment>
  <threadedComment ref="M248" personId="{3BA6D8D0-0F9B-53C8-9990-05222548B652}" id="{00570015-00DA-443D-AF8F-0089000700E3}">
    <text xml:space="preserve">CO2-Wert
</text>
  </threadedComment>
  <threadedComment ref="N248" personId="{3BA6D8D0-0F9B-53C8-9990-05222548B652}" id="{005E0017-003C-46D7-84EF-00C000300052}">
    <text xml:space="preserve">CO2-Wert
</text>
  </threadedComment>
  <threadedComment ref="O248" personId="{3BA6D8D0-0F9B-53C8-9990-05222548B652}" id="{007400A2-0026-4B36-9B24-008A001F0058}">
    <text xml:space="preserve">CO2-Wert
</text>
  </threadedComment>
  <threadedComment ref="P248" personId="{3BA6D8D0-0F9B-53C8-9990-05222548B652}" id="{009F0092-0014-4A78-83E8-0021003500D6}">
    <text xml:space="preserve">CO2-Wert
</text>
  </threadedComment>
  <threadedComment ref="Q248" personId="{3BA6D8D0-0F9B-53C8-9990-05222548B652}" id="{00D80017-0036-4F94-8FE7-007E008700A1}">
    <text xml:space="preserve">CO2-Wert
</text>
  </threadedComment>
  <threadedComment ref="R248" personId="{3BA6D8D0-0F9B-53C8-9990-05222548B652}" id="{000B00AC-00A8-4DCC-908A-004D003A0034}">
    <text xml:space="preserve">CO2-Wert
</text>
  </threadedComment>
  <threadedComment ref="S248" personId="{3BA6D8D0-0F9B-53C8-9990-05222548B652}" id="{004300E9-0047-49F3-A877-0023000B003E}">
    <text xml:space="preserve">CO2-Wert
</text>
  </threadedComment>
  <threadedComment ref="T248" personId="{3BA6D8D0-0F9B-53C8-9990-05222548B652}" id="{001500E5-00FB-4359-9216-009400C90062}">
    <text xml:space="preserve">CO2-Wert
</text>
  </threadedComment>
  <threadedComment ref="U248" personId="{3BA6D8D0-0F9B-53C8-9990-05222548B652}" id="{0035009B-0017-4D15-9777-000800220043}">
    <text xml:space="preserve">CO2-Wert
</text>
  </threadedComment>
  <threadedComment ref="V248" personId="{3BA6D8D0-0F9B-53C8-9990-05222548B652}" id="{00A5005A-0092-4ED2-9959-005100ED0050}">
    <text xml:space="preserve">CO2-Wert
</text>
  </threadedComment>
  <threadedComment ref="W248" personId="{3BA6D8D0-0F9B-53C8-9990-05222548B652}" id="{00E00024-00E7-4ACB-A766-007000260020}">
    <text xml:space="preserve">CO2-Wert
</text>
  </threadedComment>
  <threadedComment ref="X248" personId="{3BA6D8D0-0F9B-53C8-9990-05222548B652}" id="{000700DA-006A-490C-901A-00F400640092}">
    <text xml:space="preserve">CO2-Wert
</text>
  </threadedComment>
  <threadedComment ref="Y248" personId="{3BA6D8D0-0F9B-53C8-9990-05222548B652}" id="{00E9000F-00F3-486F-8929-006A00360098}">
    <text xml:space="preserve">CO2-Wert
</text>
  </threadedComment>
  <threadedComment ref="Z248" personId="{3BA6D8D0-0F9B-53C8-9990-05222548B652}" id="{00850046-0073-4A5F-8B04-007800570003}">
    <text xml:space="preserve">CO2-Wert
</text>
  </threadedComment>
  <threadedComment ref="I249" personId="{456EE2ED-E670-A743-CDD7-8DCA46ED5B0E}" id="{00450032-0075-4334-AF6A-009F00AC00D3}">
    <text xml:space="preserve">Textfeld
</text>
  </threadedComment>
  <threadedComment ref="J249" personId="{456EE2ED-E670-A743-CDD7-8DCA46ED5B0E}" id="{00600083-0087-49FA-9D70-000B00950094}">
    <text xml:space="preserve">Textfeld
</text>
  </threadedComment>
  <threadedComment ref="K249" personId="{456EE2ED-E670-A743-CDD7-8DCA46ED5B0E}" id="{002A00F2-00BB-4BCF-B60F-004A00A600FF}">
    <text xml:space="preserve">Textfeld
</text>
  </threadedComment>
  <threadedComment ref="L249" personId="{456EE2ED-E670-A743-CDD7-8DCA46ED5B0E}" id="{007E000D-00B4-40BB-925D-009700C5002C}">
    <text xml:space="preserve">Textfeld
</text>
  </threadedComment>
  <threadedComment ref="M249" personId="{456EE2ED-E670-A743-CDD7-8DCA46ED5B0E}" id="{00500040-00E4-43B9-ADB4-00C900690015}">
    <text xml:space="preserve">Textfeld
</text>
  </threadedComment>
  <threadedComment ref="N249" personId="{456EE2ED-E670-A743-CDD7-8DCA46ED5B0E}" id="{00DE00C8-0030-4EAC-A5FC-00EB006C00B5}">
    <text xml:space="preserve">Textfeld
</text>
  </threadedComment>
  <threadedComment ref="O249" personId="{456EE2ED-E670-A743-CDD7-8DCA46ED5B0E}" id="{00360031-0002-4BD7-A43B-00A6000100CE}">
    <text xml:space="preserve">Textfeld
</text>
  </threadedComment>
  <threadedComment ref="P249" personId="{456EE2ED-E670-A743-CDD7-8DCA46ED5B0E}" id="{000F0058-0066-42F0-8DC8-00BB00D50085}">
    <text xml:space="preserve">Textfeld
</text>
  </threadedComment>
  <threadedComment ref="Q249" personId="{456EE2ED-E670-A743-CDD7-8DCA46ED5B0E}" id="{001E0076-00A4-4953-8B58-007F000000ED}">
    <text xml:space="preserve">Textfeld
</text>
  </threadedComment>
  <threadedComment ref="R249" personId="{456EE2ED-E670-A743-CDD7-8DCA46ED5B0E}" id="{00360077-00A4-4ACD-962A-0017002D007A}">
    <text xml:space="preserve">Textfeld
</text>
  </threadedComment>
  <threadedComment ref="S249" personId="{456EE2ED-E670-A743-CDD7-8DCA46ED5B0E}" id="{000E0089-0039-4D68-8123-000300230010}">
    <text xml:space="preserve">Textfeld
</text>
  </threadedComment>
  <threadedComment ref="T249" personId="{456EE2ED-E670-A743-CDD7-8DCA46ED5B0E}" id="{00CF001B-0050-495C-A8DD-00F100700069}">
    <text xml:space="preserve">Textfeld
</text>
  </threadedComment>
  <threadedComment ref="U249" personId="{456EE2ED-E670-A743-CDD7-8DCA46ED5B0E}" id="{00A1008A-00B8-4DCD-B832-00AF00D2009B}">
    <text xml:space="preserve">Textfeld
</text>
  </threadedComment>
  <threadedComment ref="V249" personId="{456EE2ED-E670-A743-CDD7-8DCA46ED5B0E}" id="{00F0008D-009F-410D-B505-00A4004100A6}">
    <text xml:space="preserve">Textfeld
</text>
  </threadedComment>
  <threadedComment ref="W249" personId="{456EE2ED-E670-A743-CDD7-8DCA46ED5B0E}" id="{00640035-0045-4A14-844D-004D0088009B}">
    <text xml:space="preserve">Textfeld
</text>
  </threadedComment>
  <threadedComment ref="X249" personId="{456EE2ED-E670-A743-CDD7-8DCA46ED5B0E}" id="{0087001C-0073-4FB7-ADAA-00D400460072}">
    <text xml:space="preserve">Textfeld
</text>
  </threadedComment>
  <threadedComment ref="Y249" personId="{456EE2ED-E670-A743-CDD7-8DCA46ED5B0E}" id="{0088005F-00EC-4029-87A5-00E300CA00E3}">
    <text xml:space="preserve">Textfeld
</text>
  </threadedComment>
  <threadedComment ref="Z249" personId="{456EE2ED-E670-A743-CDD7-8DCA46ED5B0E}" id="{00B10083-0007-419B-BB5C-001E008900E4}">
    <text xml:space="preserve">Textfeld
</text>
  </threadedComment>
  <threadedComment ref="I250" personId="{3BA6D8D0-0F9B-53C8-9990-05222548B652}" id="{00DE0045-00CA-4148-ADE0-00A000E800BF}">
    <text xml:space="preserve">CO2-Wert
</text>
  </threadedComment>
  <threadedComment ref="J250" personId="{3BA6D8D0-0F9B-53C8-9990-05222548B652}" id="{008500FB-00CC-4562-A03C-000B0061004F}">
    <text xml:space="preserve">CO2-Wert
</text>
  </threadedComment>
  <threadedComment ref="K250" personId="{3BA6D8D0-0F9B-53C8-9990-05222548B652}" id="{002F00F7-008C-4A6B-AD1A-006C002800D0}">
    <text xml:space="preserve">CO2-Wert
</text>
  </threadedComment>
  <threadedComment ref="L250" personId="{3BA6D8D0-0F9B-53C8-9990-05222548B652}" id="{007F009F-0071-4B2A-8818-00E70086005E}">
    <text xml:space="preserve">CO2-Wert
</text>
  </threadedComment>
  <threadedComment ref="M250" personId="{3BA6D8D0-0F9B-53C8-9990-05222548B652}" id="{005E0009-005F-4B1D-98D6-00CF00170022}">
    <text xml:space="preserve">CO2-Wert
</text>
  </threadedComment>
  <threadedComment ref="N250" personId="{3BA6D8D0-0F9B-53C8-9990-05222548B652}" id="{00BA00C0-0001-47F1-B954-006900C300C3}">
    <text xml:space="preserve">CO2-Wert
</text>
  </threadedComment>
  <threadedComment ref="O250" personId="{3BA6D8D0-0F9B-53C8-9990-05222548B652}" id="{0031001F-0043-45F6-A2F7-0089005F0054}">
    <text xml:space="preserve">CO2-Wert
</text>
  </threadedComment>
  <threadedComment ref="P250" personId="{3BA6D8D0-0F9B-53C8-9990-05222548B652}" id="{00530089-00A4-4CED-BB0F-007D00FF0040}">
    <text xml:space="preserve">CO2-Wert
</text>
  </threadedComment>
  <threadedComment ref="Q250" personId="{3BA6D8D0-0F9B-53C8-9990-05222548B652}" id="{00AB0090-0006-473B-8959-0057002100C9}">
    <text xml:space="preserve">CO2-Wert
</text>
  </threadedComment>
  <threadedComment ref="R250" personId="{3BA6D8D0-0F9B-53C8-9990-05222548B652}" id="{00A9007B-000F-4659-884D-0068002A002A}">
    <text xml:space="preserve">CO2-Wert
</text>
  </threadedComment>
  <threadedComment ref="S250" personId="{3BA6D8D0-0F9B-53C8-9990-05222548B652}" id="{009C008A-003D-4036-A23F-001D0094000A}">
    <text xml:space="preserve">CO2-Wert
</text>
  </threadedComment>
  <threadedComment ref="T250" personId="{3BA6D8D0-0F9B-53C8-9990-05222548B652}" id="{00D5009F-00C9-4B2E-A0A1-00B200740023}">
    <text xml:space="preserve">CO2-Wert
</text>
  </threadedComment>
  <threadedComment ref="U250" personId="{3BA6D8D0-0F9B-53C8-9990-05222548B652}" id="{003400AC-00DA-4CAE-B0AF-00C4005200CB}">
    <text xml:space="preserve">CO2-Wert
</text>
  </threadedComment>
  <threadedComment ref="V250" personId="{3BA6D8D0-0F9B-53C8-9990-05222548B652}" id="{003900BD-002E-45D7-8B95-009D00A900D2}">
    <text xml:space="preserve">CO2-Wert
</text>
  </threadedComment>
  <threadedComment ref="W250" personId="{3BA6D8D0-0F9B-53C8-9990-05222548B652}" id="{0080005B-00C8-4230-A314-0039000B00A8}">
    <text xml:space="preserve">CO2-Wert
</text>
  </threadedComment>
  <threadedComment ref="X250" personId="{3BA6D8D0-0F9B-53C8-9990-05222548B652}" id="{00E40098-002D-4B19-93FE-00A40080003B}">
    <text xml:space="preserve">CO2-Wert
</text>
  </threadedComment>
  <threadedComment ref="Y250" personId="{3BA6D8D0-0F9B-53C8-9990-05222548B652}" id="{00BF000C-00FA-4A7B-AD50-009000B8005A}">
    <text xml:space="preserve">CO2-Wert
</text>
  </threadedComment>
  <threadedComment ref="Z250" personId="{3BA6D8D0-0F9B-53C8-9990-05222548B652}" id="{00FA004B-00D8-44D1-A3D2-005D00BD0075}">
    <text xml:space="preserve">CO2-Wert
</text>
  </threadedComment>
  <threadedComment ref="I251" personId="{456EE2ED-E670-A743-CDD7-8DCA46ED5B0E}" id="{003200BA-0097-4899-85D0-00D500B00065}">
    <text xml:space="preserve">Textfeld
</text>
  </threadedComment>
  <threadedComment ref="J251" personId="{456EE2ED-E670-A743-CDD7-8DCA46ED5B0E}" id="{00F2006B-003A-466B-B2B6-0096001200DF}">
    <text xml:space="preserve">Textfeld
</text>
  </threadedComment>
  <threadedComment ref="K251" personId="{456EE2ED-E670-A743-CDD7-8DCA46ED5B0E}" id="{0047003A-0083-4556-B748-0062001D00B7}">
    <text xml:space="preserve">Textfeld
</text>
  </threadedComment>
  <threadedComment ref="L251" personId="{456EE2ED-E670-A743-CDD7-8DCA46ED5B0E}" id="{00D9001F-0024-4679-AE73-001E006B0088}">
    <text xml:space="preserve">Textfeld
</text>
  </threadedComment>
  <threadedComment ref="M251" personId="{456EE2ED-E670-A743-CDD7-8DCA46ED5B0E}" id="{00000026-00EE-4849-A9D9-006E003A006F}">
    <text xml:space="preserve">Textfeld
</text>
  </threadedComment>
  <threadedComment ref="N251" personId="{456EE2ED-E670-A743-CDD7-8DCA46ED5B0E}" id="{00FB00AA-0021-4BFA-9711-003600C70092}">
    <text xml:space="preserve">Textfeld
</text>
  </threadedComment>
  <threadedComment ref="O251" personId="{456EE2ED-E670-A743-CDD7-8DCA46ED5B0E}" id="{007C00AF-001A-4F4B-BE08-0089009C00CB}">
    <text xml:space="preserve">Textfeld
</text>
  </threadedComment>
  <threadedComment ref="P251" personId="{456EE2ED-E670-A743-CDD7-8DCA46ED5B0E}" id="{00600089-0099-4AFC-9C9F-00C500A40099}">
    <text xml:space="preserve">Textfeld
</text>
  </threadedComment>
  <threadedComment ref="Q251" personId="{456EE2ED-E670-A743-CDD7-8DCA46ED5B0E}" id="{00B400A5-002A-4618-B78D-00E700100057}">
    <text xml:space="preserve">Textfeld
</text>
  </threadedComment>
  <threadedComment ref="R251" personId="{456EE2ED-E670-A743-CDD7-8DCA46ED5B0E}" id="{002D0091-0017-48F5-8088-00FF0085004D}">
    <text xml:space="preserve">Textfeld
</text>
  </threadedComment>
  <threadedComment ref="S251" personId="{456EE2ED-E670-A743-CDD7-8DCA46ED5B0E}" id="{00E3008C-0013-43AD-9AA8-003F000600EE}">
    <text xml:space="preserve">Textfeld
</text>
  </threadedComment>
  <threadedComment ref="T251" personId="{456EE2ED-E670-A743-CDD7-8DCA46ED5B0E}" id="{008400C1-00E8-4ED0-A0C9-008A007700B7}">
    <text xml:space="preserve">Textfeld
</text>
  </threadedComment>
  <threadedComment ref="U251" personId="{456EE2ED-E670-A743-CDD7-8DCA46ED5B0E}" id="{00D4000A-00CE-44A9-97AE-0078000400BA}">
    <text xml:space="preserve">Textfeld
</text>
  </threadedComment>
  <threadedComment ref="V251" personId="{456EE2ED-E670-A743-CDD7-8DCA46ED5B0E}" id="{00540080-000E-4A63-A73D-008B00550031}">
    <text xml:space="preserve">Textfeld
</text>
  </threadedComment>
  <threadedComment ref="W251" personId="{456EE2ED-E670-A743-CDD7-8DCA46ED5B0E}" id="{003C0091-00AF-42A8-B132-001200320063}">
    <text xml:space="preserve">Textfeld
</text>
  </threadedComment>
  <threadedComment ref="X251" personId="{456EE2ED-E670-A743-CDD7-8DCA46ED5B0E}" id="{00C600B7-00B4-4A4C-9E7B-00CC00370089}">
    <text xml:space="preserve">Textfeld
</text>
  </threadedComment>
  <threadedComment ref="Y251" personId="{456EE2ED-E670-A743-CDD7-8DCA46ED5B0E}" id="{001700D3-0058-4CD9-9CC0-00E300B000B4}">
    <text xml:space="preserve">Textfeld
</text>
  </threadedComment>
  <threadedComment ref="Z251" personId="{456EE2ED-E670-A743-CDD7-8DCA46ED5B0E}" id="{002A006C-0077-4954-A55B-0053006D00B7}">
    <text xml:space="preserve">Textfeld
</text>
  </threadedComment>
  <threadedComment ref="I252" personId="{3BA6D8D0-0F9B-53C8-9990-05222548B652}" id="{00EC005E-0059-431E-9226-00F700A800F1}">
    <text xml:space="preserve">CO2-Wert
</text>
  </threadedComment>
  <threadedComment ref="J252" personId="{3BA6D8D0-0F9B-53C8-9990-05222548B652}" id="{00F10071-0088-45C3-9480-00CC00690061}">
    <text xml:space="preserve">CO2-Wert
</text>
  </threadedComment>
  <threadedComment ref="K252" personId="{3BA6D8D0-0F9B-53C8-9990-05222548B652}" id="{00660034-0029-47F5-9B99-0018000E0011}">
    <text xml:space="preserve">CO2-Wert
</text>
  </threadedComment>
  <threadedComment ref="L252" personId="{3BA6D8D0-0F9B-53C8-9990-05222548B652}" id="{009F0036-00E5-48D3-8CDC-0060006700E0}">
    <text xml:space="preserve">CO2-Wert
</text>
  </threadedComment>
  <threadedComment ref="M252" personId="{3BA6D8D0-0F9B-53C8-9990-05222548B652}" id="{00B8005C-00F0-4F0C-9667-00A400EB003A}">
    <text xml:space="preserve">CO2-Wert
</text>
  </threadedComment>
  <threadedComment ref="N252" personId="{3BA6D8D0-0F9B-53C8-9990-05222548B652}" id="{008D0083-000E-49C1-AD03-00C300820094}">
    <text xml:space="preserve">CO2-Wert
</text>
  </threadedComment>
  <threadedComment ref="O252" personId="{3BA6D8D0-0F9B-53C8-9990-05222548B652}" id="{0068009C-0076-47C5-863A-005E000B003E}">
    <text xml:space="preserve">CO2-Wert
</text>
  </threadedComment>
  <threadedComment ref="P252" personId="{3BA6D8D0-0F9B-53C8-9990-05222548B652}" id="{00920075-0028-4D8D-A58C-0052005A00CD}">
    <text xml:space="preserve">CO2-Wert
</text>
  </threadedComment>
  <threadedComment ref="Q252" personId="{3BA6D8D0-0F9B-53C8-9990-05222548B652}" id="{00280062-0076-4545-8C84-002500E300CC}">
    <text xml:space="preserve">CO2-Wert
</text>
  </threadedComment>
  <threadedComment ref="R252" personId="{3BA6D8D0-0F9B-53C8-9990-05222548B652}" id="{0033004A-003F-4EBB-AB99-00E5001E00A3}">
    <text xml:space="preserve">CO2-Wert
</text>
  </threadedComment>
  <threadedComment ref="S252" personId="{3BA6D8D0-0F9B-53C8-9990-05222548B652}" id="{00A10017-00BA-4DBC-B0B6-009600160005}">
    <text xml:space="preserve">CO2-Wert
</text>
  </threadedComment>
  <threadedComment ref="T252" personId="{3BA6D8D0-0F9B-53C8-9990-05222548B652}" id="{00350080-00D6-4E98-B233-006D00D100DD}">
    <text xml:space="preserve">CO2-Wert
</text>
  </threadedComment>
  <threadedComment ref="U252" personId="{3BA6D8D0-0F9B-53C8-9990-05222548B652}" id="{007E00D6-0032-4629-B7EB-00F8005700E3}">
    <text xml:space="preserve">CO2-Wert
</text>
  </threadedComment>
  <threadedComment ref="V252" personId="{3BA6D8D0-0F9B-53C8-9990-05222548B652}" id="{00020011-00DE-4E39-99CF-00B500BC0085}">
    <text xml:space="preserve">CO2-Wert
</text>
  </threadedComment>
  <threadedComment ref="W252" personId="{3BA6D8D0-0F9B-53C8-9990-05222548B652}" id="{00F90050-0062-4D9D-9FEC-0098008C0078}">
    <text xml:space="preserve">CO2-Wert
</text>
  </threadedComment>
  <threadedComment ref="X252" personId="{3BA6D8D0-0F9B-53C8-9990-05222548B652}" id="{00EF005A-009D-49B8-A7A9-000600E900E5}">
    <text xml:space="preserve">CO2-Wert
</text>
  </threadedComment>
  <threadedComment ref="Y252" personId="{3BA6D8D0-0F9B-53C8-9990-05222548B652}" id="{00E6001F-006B-4F0F-B64B-0034001A00B4}">
    <text xml:space="preserve">CO2-Wert
</text>
  </threadedComment>
  <threadedComment ref="Z252" personId="{3BA6D8D0-0F9B-53C8-9990-05222548B652}" id="{0063006F-009B-4CBD-AE25-0066009A001F}">
    <text xml:space="preserve">CO2-Wert
</text>
  </threadedComment>
  <threadedComment ref="I253" personId="{456EE2ED-E670-A743-CDD7-8DCA46ED5B0E}" id="{00AD003A-00D2-4A46-A0EB-00070081005B}">
    <text xml:space="preserve">Textfeld
</text>
  </threadedComment>
  <threadedComment ref="J253" personId="{456EE2ED-E670-A743-CDD7-8DCA46ED5B0E}" id="{00A00036-0093-4025-A7F9-006B006400C3}">
    <text xml:space="preserve">Textfeld
</text>
  </threadedComment>
  <threadedComment ref="K253" personId="{456EE2ED-E670-A743-CDD7-8DCA46ED5B0E}" id="{00BA0055-007E-4D67-83F7-00A2001A00CD}">
    <text xml:space="preserve">Textfeld
</text>
  </threadedComment>
  <threadedComment ref="L253" personId="{456EE2ED-E670-A743-CDD7-8DCA46ED5B0E}" id="{00160097-00CF-475F-B272-00C5003E0085}">
    <text xml:space="preserve">Textfeld
</text>
  </threadedComment>
  <threadedComment ref="M253" personId="{456EE2ED-E670-A743-CDD7-8DCA46ED5B0E}" id="{000B0067-00F3-49C4-A4F6-009800820067}">
    <text xml:space="preserve">Textfeld
</text>
  </threadedComment>
  <threadedComment ref="N253" personId="{456EE2ED-E670-A743-CDD7-8DCA46ED5B0E}" id="{000E0002-00EF-43AE-A914-00F4005100B0}">
    <text xml:space="preserve">Textfeld
</text>
  </threadedComment>
  <threadedComment ref="O253" personId="{456EE2ED-E670-A743-CDD7-8DCA46ED5B0E}" id="{009A007F-0056-4EC4-A130-008900A2008B}">
    <text xml:space="preserve">Textfeld
</text>
  </threadedComment>
  <threadedComment ref="P253" personId="{456EE2ED-E670-A743-CDD7-8DCA46ED5B0E}" id="{002000DE-009F-4C71-8C71-0043006800B7}">
    <text xml:space="preserve">Textfeld
</text>
  </threadedComment>
  <threadedComment ref="Q253" personId="{456EE2ED-E670-A743-CDD7-8DCA46ED5B0E}" id="{00D200B5-001A-41B2-9696-004F00CE0043}">
    <text xml:space="preserve">Textfeld
</text>
  </threadedComment>
  <threadedComment ref="R253" personId="{456EE2ED-E670-A743-CDD7-8DCA46ED5B0E}" id="{008C0015-0027-4326-A527-006D00A400B9}">
    <text xml:space="preserve">Textfeld
</text>
  </threadedComment>
  <threadedComment ref="S253" personId="{456EE2ED-E670-A743-CDD7-8DCA46ED5B0E}" id="{000A0042-009C-46C7-B75B-00BA00AD0099}">
    <text xml:space="preserve">Textfeld
</text>
  </threadedComment>
  <threadedComment ref="T253" personId="{456EE2ED-E670-A743-CDD7-8DCA46ED5B0E}" id="{00E100F4-0015-45F9-AD29-00DC00A7009D}">
    <text xml:space="preserve">Textfeld
</text>
  </threadedComment>
  <threadedComment ref="U253" personId="{456EE2ED-E670-A743-CDD7-8DCA46ED5B0E}" id="{00D9006D-00C5-44A2-854F-0020006800A2}">
    <text xml:space="preserve">Textfeld
</text>
  </threadedComment>
  <threadedComment ref="V253" personId="{456EE2ED-E670-A743-CDD7-8DCA46ED5B0E}" id="{00DC0009-0020-4136-A1CD-00D700910047}">
    <text xml:space="preserve">Textfeld
</text>
  </threadedComment>
  <threadedComment ref="W253" personId="{456EE2ED-E670-A743-CDD7-8DCA46ED5B0E}" id="{00340081-0004-4492-98D1-008E006B00CF}">
    <text xml:space="preserve">Textfeld
</text>
  </threadedComment>
  <threadedComment ref="X253" personId="{456EE2ED-E670-A743-CDD7-8DCA46ED5B0E}" id="{006500CC-0060-48B1-9975-009F00B3005D}">
    <text xml:space="preserve">Textfeld
</text>
  </threadedComment>
  <threadedComment ref="Y253" personId="{456EE2ED-E670-A743-CDD7-8DCA46ED5B0E}" id="{00ED0056-00A5-4763-8E58-0043008E00B8}">
    <text xml:space="preserve">Textfeld
</text>
  </threadedComment>
  <threadedComment ref="Z253" personId="{456EE2ED-E670-A743-CDD7-8DCA46ED5B0E}" id="{003200EE-00A8-4DD6-AFEA-000C00BD00B2}">
    <text xml:space="preserve">Textfeld
</text>
  </threadedComment>
  <threadedComment ref="I254" personId="{3BA6D8D0-0F9B-53C8-9990-05222548B652}" id="{00B600B5-00FD-4AC0-9C3F-0044006F0089}">
    <text xml:space="preserve">CO2-Wert
</text>
  </threadedComment>
  <threadedComment ref="J254" personId="{3BA6D8D0-0F9B-53C8-9990-05222548B652}" id="{00D4005B-0041-482B-B149-00B700A20098}">
    <text xml:space="preserve">CO2-Wert
</text>
  </threadedComment>
  <threadedComment ref="K254" personId="{3BA6D8D0-0F9B-53C8-9990-05222548B652}" id="{003D00C3-001A-40E2-A3C6-006300E70008}">
    <text xml:space="preserve">CO2-Wert
</text>
  </threadedComment>
  <threadedComment ref="L254" personId="{3BA6D8D0-0F9B-53C8-9990-05222548B652}" id="{00030024-00A2-4E23-A378-00C00018008D}">
    <text xml:space="preserve">CO2-Wert
</text>
  </threadedComment>
  <threadedComment ref="M254" personId="{3BA6D8D0-0F9B-53C8-9990-05222548B652}" id="{00C50074-00F3-486F-A2AB-008800FD0075}">
    <text xml:space="preserve">CO2-Wert
</text>
  </threadedComment>
  <threadedComment ref="N254" personId="{3BA6D8D0-0F9B-53C8-9990-05222548B652}" id="{00C2005C-0009-4A65-B582-005F009600A6}">
    <text xml:space="preserve">CO2-Wert
</text>
  </threadedComment>
  <threadedComment ref="O254" personId="{3BA6D8D0-0F9B-53C8-9990-05222548B652}" id="{005E00C9-0011-417A-828B-003200DA0037}">
    <text xml:space="preserve">CO2-Wert
</text>
  </threadedComment>
  <threadedComment ref="P254" personId="{3BA6D8D0-0F9B-53C8-9990-05222548B652}" id="{004F0049-00A4-4773-95A6-0036000500A9}">
    <text xml:space="preserve">CO2-Wert
</text>
  </threadedComment>
  <threadedComment ref="Q254" personId="{3BA6D8D0-0F9B-53C8-9990-05222548B652}" id="{002C0052-00D3-48F7-ADF6-00CB0067008D}">
    <text xml:space="preserve">CO2-Wert
</text>
  </threadedComment>
  <threadedComment ref="R254" personId="{3BA6D8D0-0F9B-53C8-9990-05222548B652}" id="{00A5003C-007F-4BF7-B45C-0001006600E6}">
    <text xml:space="preserve">CO2-Wert
</text>
  </threadedComment>
  <threadedComment ref="S254" personId="{3BA6D8D0-0F9B-53C8-9990-05222548B652}" id="{00FE008A-0089-44C5-9400-0096003F005E}">
    <text xml:space="preserve">CO2-Wert
</text>
  </threadedComment>
  <threadedComment ref="T254" personId="{3BA6D8D0-0F9B-53C8-9990-05222548B652}" id="{00EF00FD-0083-45D4-A5AC-008900090068}">
    <text xml:space="preserve">CO2-Wert
</text>
  </threadedComment>
  <threadedComment ref="U254" personId="{3BA6D8D0-0F9B-53C8-9990-05222548B652}" id="{0031009F-00F4-4D34-8E2B-007C00F300AC}">
    <text xml:space="preserve">CO2-Wert
</text>
  </threadedComment>
  <threadedComment ref="V254" personId="{3BA6D8D0-0F9B-53C8-9990-05222548B652}" id="{007500ED-007F-46E8-A80F-00E900A6005C}">
    <text xml:space="preserve">CO2-Wert
</text>
  </threadedComment>
  <threadedComment ref="W254" personId="{3BA6D8D0-0F9B-53C8-9990-05222548B652}" id="{00920026-00AB-47BD-89EA-0086001500B4}">
    <text xml:space="preserve">CO2-Wert
</text>
  </threadedComment>
  <threadedComment ref="X254" personId="{3BA6D8D0-0F9B-53C8-9990-05222548B652}" id="{006200F1-00EF-4E55-9914-005C002A00FD}">
    <text xml:space="preserve">CO2-Wert
</text>
  </threadedComment>
  <threadedComment ref="Y254" personId="{3BA6D8D0-0F9B-53C8-9990-05222548B652}" id="{00CC0060-0076-4023-883B-00F6007F0051}">
    <text xml:space="preserve">CO2-Wert
</text>
  </threadedComment>
  <threadedComment ref="Z254" personId="{3BA6D8D0-0F9B-53C8-9990-05222548B652}" id="{00770005-005C-47D2-9E9A-007100820010}">
    <text xml:space="preserve">CO2-Wert
</text>
  </threadedComment>
  <threadedComment ref="I255" personId="{456EE2ED-E670-A743-CDD7-8DCA46ED5B0E}" id="{008C0098-000C-45D1-88C2-00F300460027}">
    <text xml:space="preserve">Textfeld
</text>
  </threadedComment>
  <threadedComment ref="J255" personId="{456EE2ED-E670-A743-CDD7-8DCA46ED5B0E}" id="{00ED009C-0055-4334-A111-003D00C60092}">
    <text xml:space="preserve">Textfeld
</text>
  </threadedComment>
  <threadedComment ref="K255" personId="{456EE2ED-E670-A743-CDD7-8DCA46ED5B0E}" id="{00F400AA-00CF-46C1-AF60-004D000100DB}">
    <text xml:space="preserve">Textfeld
</text>
  </threadedComment>
  <threadedComment ref="L255" personId="{456EE2ED-E670-A743-CDD7-8DCA46ED5B0E}" id="{001C0078-00EA-4FC0-98A1-001700BC0082}">
    <text xml:space="preserve">Textfeld
</text>
  </threadedComment>
  <threadedComment ref="M255" personId="{456EE2ED-E670-A743-CDD7-8DCA46ED5B0E}" id="{006100E5-007A-4B87-AD73-00FC00CA0050}">
    <text xml:space="preserve">Textfeld
</text>
  </threadedComment>
  <threadedComment ref="N255" personId="{456EE2ED-E670-A743-CDD7-8DCA46ED5B0E}" id="{00880056-0042-4185-9551-008D0017007F}">
    <text xml:space="preserve">Textfeld
</text>
  </threadedComment>
  <threadedComment ref="O255" personId="{456EE2ED-E670-A743-CDD7-8DCA46ED5B0E}" id="{007C00E8-00FD-409C-B961-007700DC0067}">
    <text xml:space="preserve">Textfeld
</text>
  </threadedComment>
  <threadedComment ref="P255" personId="{456EE2ED-E670-A743-CDD7-8DCA46ED5B0E}" id="{00B600FB-00E6-4400-A976-0078001A00B7}">
    <text xml:space="preserve">Textfeld
</text>
  </threadedComment>
  <threadedComment ref="Q255" personId="{456EE2ED-E670-A743-CDD7-8DCA46ED5B0E}" id="{0046006E-006E-485A-9D0D-007B00200039}">
    <text xml:space="preserve">Textfeld
</text>
  </threadedComment>
  <threadedComment ref="R255" personId="{456EE2ED-E670-A743-CDD7-8DCA46ED5B0E}" id="{008A000E-00B1-41D2-8E2D-008200B000E6}">
    <text xml:space="preserve">Textfeld
</text>
  </threadedComment>
  <threadedComment ref="S255" personId="{456EE2ED-E670-A743-CDD7-8DCA46ED5B0E}" id="{00F500F3-0086-4F36-9D09-005200DF008C}">
    <text xml:space="preserve">Textfeld
</text>
  </threadedComment>
  <threadedComment ref="T255" personId="{456EE2ED-E670-A743-CDD7-8DCA46ED5B0E}" id="{00430096-0042-4B4D-8703-00FC008D0033}">
    <text xml:space="preserve">Textfeld
</text>
  </threadedComment>
  <threadedComment ref="U255" personId="{456EE2ED-E670-A743-CDD7-8DCA46ED5B0E}" id="{009A0081-00C0-4734-BE89-0093006D00EC}">
    <text xml:space="preserve">Textfeld
</text>
  </threadedComment>
  <threadedComment ref="V255" personId="{456EE2ED-E670-A743-CDD7-8DCA46ED5B0E}" id="{00A10046-00C0-4EC1-B966-000C00730065}">
    <text xml:space="preserve">Textfeld
</text>
  </threadedComment>
  <threadedComment ref="W255" personId="{456EE2ED-E670-A743-CDD7-8DCA46ED5B0E}" id="{007A002C-00C7-451B-97A6-007B00B20036}">
    <text xml:space="preserve">Textfeld
</text>
  </threadedComment>
  <threadedComment ref="X255" personId="{456EE2ED-E670-A743-CDD7-8DCA46ED5B0E}" id="{00AF007D-0068-4255-9D27-001F000E0057}">
    <text xml:space="preserve">Textfeld
</text>
  </threadedComment>
  <threadedComment ref="Y255" personId="{456EE2ED-E670-A743-CDD7-8DCA46ED5B0E}" id="{00150002-005A-4D0E-883D-00F800470084}">
    <text xml:space="preserve">Textfeld
</text>
  </threadedComment>
  <threadedComment ref="Z255" personId="{456EE2ED-E670-A743-CDD7-8DCA46ED5B0E}" id="{006C000D-004C-4DC8-9E4A-007F0067003D}">
    <text xml:space="preserve">Textfeld
</text>
  </threadedComment>
  <threadedComment ref="I256" personId="{3BA6D8D0-0F9B-53C8-9990-05222548B652}" id="{0025000D-004A-4219-A293-0003003500E0}">
    <text xml:space="preserve">CO2-Wert
</text>
  </threadedComment>
  <threadedComment ref="J256" personId="{3BA6D8D0-0F9B-53C8-9990-05222548B652}" id="{00E400B4-004E-44FC-BFED-0046009E005E}">
    <text xml:space="preserve">CO2-Wert
</text>
  </threadedComment>
  <threadedComment ref="K256" personId="{3BA6D8D0-0F9B-53C8-9990-05222548B652}" id="{00CE004C-0069-4B28-8694-00A500E900A4}">
    <text xml:space="preserve">CO2-Wert
</text>
  </threadedComment>
  <threadedComment ref="L256" personId="{3BA6D8D0-0F9B-53C8-9990-05222548B652}" id="{00110009-00F7-4E8B-B864-009E002A00E2}">
    <text xml:space="preserve">CO2-Wert
</text>
  </threadedComment>
  <threadedComment ref="M256" personId="{3BA6D8D0-0F9B-53C8-9990-05222548B652}" id="{00B200CD-0060-4B1D-B6F1-005A00F3000B}">
    <text xml:space="preserve">CO2-Wert
</text>
  </threadedComment>
  <threadedComment ref="N256" personId="{3BA6D8D0-0F9B-53C8-9990-05222548B652}" id="{00F700C5-00AC-40FF-9E28-007100320019}">
    <text xml:space="preserve">CO2-Wert
</text>
  </threadedComment>
  <threadedComment ref="O256" personId="{3BA6D8D0-0F9B-53C8-9990-05222548B652}" id="{00BE0018-00A0-4016-B4BC-001A00320054}">
    <text xml:space="preserve">CO2-Wert
</text>
  </threadedComment>
  <threadedComment ref="P256" personId="{3BA6D8D0-0F9B-53C8-9990-05222548B652}" id="{00650047-00E4-4DC8-8C37-0081009100E8}">
    <text xml:space="preserve">CO2-Wert
</text>
  </threadedComment>
  <threadedComment ref="Q256" personId="{3BA6D8D0-0F9B-53C8-9990-05222548B652}" id="{00F1002B-0082-40AA-ABF1-000900180002}">
    <text xml:space="preserve">CO2-Wert
</text>
  </threadedComment>
  <threadedComment ref="R256" personId="{3BA6D8D0-0F9B-53C8-9990-05222548B652}" id="{004B0023-00A6-45C6-A2D8-003F00D30054}">
    <text xml:space="preserve">CO2-Wert
</text>
  </threadedComment>
  <threadedComment ref="S256" personId="{3BA6D8D0-0F9B-53C8-9990-05222548B652}" id="{00A30059-00EE-4BC4-B423-00D30053008C}">
    <text xml:space="preserve">CO2-Wert
</text>
  </threadedComment>
  <threadedComment ref="T256" personId="{3BA6D8D0-0F9B-53C8-9990-05222548B652}" id="{00220008-005E-4833-B4F4-005200F500A6}">
    <text xml:space="preserve">CO2-Wert
</text>
  </threadedComment>
  <threadedComment ref="U256" personId="{3BA6D8D0-0F9B-53C8-9990-05222548B652}" id="{003D00C4-003E-496B-BE29-001C00430094}">
    <text xml:space="preserve">CO2-Wert
</text>
  </threadedComment>
  <threadedComment ref="V256" personId="{3BA6D8D0-0F9B-53C8-9990-05222548B652}" id="{00730006-002A-494E-8EED-00AC0027009D}">
    <text xml:space="preserve">CO2-Wert
</text>
  </threadedComment>
  <threadedComment ref="W256" personId="{3BA6D8D0-0F9B-53C8-9990-05222548B652}" id="{00570023-001F-41F1-9DC7-007300F9008F}">
    <text xml:space="preserve">CO2-Wert
</text>
  </threadedComment>
  <threadedComment ref="X256" personId="{3BA6D8D0-0F9B-53C8-9990-05222548B652}" id="{00820072-0061-4316-B22A-00A500B10004}">
    <text xml:space="preserve">CO2-Wert
</text>
  </threadedComment>
  <threadedComment ref="Y256" personId="{3BA6D8D0-0F9B-53C8-9990-05222548B652}" id="{00280062-0036-4C37-B733-0089008A00EE}">
    <text xml:space="preserve">CO2-Wert
</text>
  </threadedComment>
  <threadedComment ref="Z256" personId="{3BA6D8D0-0F9B-53C8-9990-05222548B652}" id="{00A50011-0049-4781-90EC-006E00920016}">
    <text xml:space="preserve">CO2-Wert
</text>
  </threadedComment>
  <threadedComment ref="I257" personId="{456EE2ED-E670-A743-CDD7-8DCA46ED5B0E}" id="{00EF005C-0028-4AC6-AC6A-007100C800ED}">
    <text xml:space="preserve">Textfeld
</text>
  </threadedComment>
  <threadedComment ref="J257" personId="{456EE2ED-E670-A743-CDD7-8DCA46ED5B0E}" id="{0090000B-003E-4FD1-9B04-0030006800D2}">
    <text xml:space="preserve">Textfeld
</text>
  </threadedComment>
  <threadedComment ref="K257" personId="{456EE2ED-E670-A743-CDD7-8DCA46ED5B0E}" id="{0005003D-0083-41AA-BC62-004F009C0082}">
    <text xml:space="preserve">Textfeld
</text>
  </threadedComment>
  <threadedComment ref="L257" personId="{456EE2ED-E670-A743-CDD7-8DCA46ED5B0E}" id="{009C00F2-00E6-48E0-B6ED-009A0055000F}">
    <text xml:space="preserve">Textfeld
</text>
  </threadedComment>
  <threadedComment ref="M257" personId="{456EE2ED-E670-A743-CDD7-8DCA46ED5B0E}" id="{00CB00D9-007A-46E5-9D83-002600E40061}">
    <text xml:space="preserve">Textfeld
</text>
  </threadedComment>
  <threadedComment ref="N257" personId="{456EE2ED-E670-A743-CDD7-8DCA46ED5B0E}" id="{00D10022-0027-4B5E-B21B-003D006A0025}">
    <text xml:space="preserve">Textfeld
</text>
  </threadedComment>
  <threadedComment ref="O257" personId="{456EE2ED-E670-A743-CDD7-8DCA46ED5B0E}" id="{007D00F7-00ED-4CED-B837-008800E500A1}">
    <text xml:space="preserve">Textfeld
</text>
  </threadedComment>
  <threadedComment ref="P257" personId="{456EE2ED-E670-A743-CDD7-8DCA46ED5B0E}" id="{000300AD-00AD-4B71-A3D9-007E00B000BE}">
    <text xml:space="preserve">Textfeld
</text>
  </threadedComment>
  <threadedComment ref="Q257" personId="{456EE2ED-E670-A743-CDD7-8DCA46ED5B0E}" id="{00F6000E-0069-4F43-A976-004500AA0073}">
    <text xml:space="preserve">Textfeld
</text>
  </threadedComment>
  <threadedComment ref="R257" personId="{456EE2ED-E670-A743-CDD7-8DCA46ED5B0E}" id="{00A000AF-004E-419C-BF91-001C006000CA}">
    <text xml:space="preserve">Textfeld
</text>
  </threadedComment>
  <threadedComment ref="S257" personId="{456EE2ED-E670-A743-CDD7-8DCA46ED5B0E}" id="{007A00EA-00F4-4683-9D89-00EB00FE00BB}">
    <text xml:space="preserve">Textfeld
</text>
  </threadedComment>
  <threadedComment ref="T257" personId="{456EE2ED-E670-A743-CDD7-8DCA46ED5B0E}" id="{00FA0062-00F0-4493-B641-00BA00440092}">
    <text xml:space="preserve">Textfeld
</text>
  </threadedComment>
  <threadedComment ref="U257" personId="{456EE2ED-E670-A743-CDD7-8DCA46ED5B0E}" id="{00B3002E-00C1-4B3B-BF37-00A2005500B2}">
    <text xml:space="preserve">Textfeld
</text>
  </threadedComment>
  <threadedComment ref="V257" personId="{456EE2ED-E670-A743-CDD7-8DCA46ED5B0E}" id="{00AF0024-0099-44EC-A524-00C0007E00F6}">
    <text xml:space="preserve">Textfeld
</text>
  </threadedComment>
  <threadedComment ref="W257" personId="{456EE2ED-E670-A743-CDD7-8DCA46ED5B0E}" id="{006500BB-00F4-4938-B08B-00A4001E00B7}">
    <text xml:space="preserve">Textfeld
</text>
  </threadedComment>
  <threadedComment ref="X257" personId="{456EE2ED-E670-A743-CDD7-8DCA46ED5B0E}" id="{0085004C-00A2-47E1-BD5F-00CA00BB0090}">
    <text xml:space="preserve">Textfeld
</text>
  </threadedComment>
  <threadedComment ref="Y257" personId="{456EE2ED-E670-A743-CDD7-8DCA46ED5B0E}" id="{00BF0009-0085-4A70-9801-009C00CB0067}">
    <text xml:space="preserve">Textfeld
</text>
  </threadedComment>
  <threadedComment ref="Z257" personId="{456EE2ED-E670-A743-CDD7-8DCA46ED5B0E}" id="{00A00036-004F-4230-9AB5-001500D10078}">
    <text xml:space="preserve">Textfeld
</text>
  </threadedComment>
  <threadedComment ref="I264" personId="{3BA6D8D0-0F9B-53C8-9990-05222548B652}" id="{00A6001F-00E6-41D6-81B3-0031001900C3}">
    <text xml:space="preserve">CO2-Wert
</text>
  </threadedComment>
  <threadedComment ref="J264" personId="{3BA6D8D0-0F9B-53C8-9990-05222548B652}" id="{005800D9-006D-4CD5-A366-00750071004F}">
    <text xml:space="preserve">CO2-Wert
</text>
  </threadedComment>
  <threadedComment ref="K264" personId="{3BA6D8D0-0F9B-53C8-9990-05222548B652}" id="{00970012-00CA-4D41-9766-00A600AF009B}">
    <text xml:space="preserve">CO2-Wert
</text>
  </threadedComment>
  <threadedComment ref="L264" personId="{3BA6D8D0-0F9B-53C8-9990-05222548B652}" id="{008500D9-0006-43BB-B0B5-0038002300B7}">
    <text xml:space="preserve">CO2-Wert
</text>
  </threadedComment>
  <threadedComment ref="M264" personId="{3BA6D8D0-0F9B-53C8-9990-05222548B652}" id="{009F0080-00A4-4770-BE04-00AD003D00DA}">
    <text xml:space="preserve">CO2-Wert
</text>
  </threadedComment>
  <threadedComment ref="N264" personId="{3BA6D8D0-0F9B-53C8-9990-05222548B652}" id="{00090057-004F-4C7A-964C-00F90061007E}">
    <text xml:space="preserve">CO2-Wert
</text>
  </threadedComment>
  <threadedComment ref="O264" personId="{3BA6D8D0-0F9B-53C8-9990-05222548B652}" id="{00EB005B-0078-44CB-8B83-00A7003B00A1}">
    <text xml:space="preserve">CO2-Wert
</text>
  </threadedComment>
  <threadedComment ref="P264" personId="{3BA6D8D0-0F9B-53C8-9990-05222548B652}" id="{001800E9-00A5-4089-B845-009500180070}">
    <text xml:space="preserve">CO2-Wert
</text>
  </threadedComment>
  <threadedComment ref="Q264" personId="{3BA6D8D0-0F9B-53C8-9990-05222548B652}" id="{002F0039-005F-4F8E-8E97-00B2009200D0}">
    <text xml:space="preserve">CO2-Wert
</text>
  </threadedComment>
  <threadedComment ref="R264" personId="{3BA6D8D0-0F9B-53C8-9990-05222548B652}" id="{009A0099-00FC-44A2-9DC3-00D3006000A0}">
    <text xml:space="preserve">CO2-Wert
</text>
  </threadedComment>
  <threadedComment ref="S264" personId="{3BA6D8D0-0F9B-53C8-9990-05222548B652}" id="{0033003D-00D4-4E11-80DD-00F000E700D4}">
    <text xml:space="preserve">CO2-Wert
</text>
  </threadedComment>
  <threadedComment ref="T264" personId="{3BA6D8D0-0F9B-53C8-9990-05222548B652}" id="{00F600B7-0079-4987-AB10-0004007B00CB}">
    <text xml:space="preserve">CO2-Wert
</text>
  </threadedComment>
  <threadedComment ref="U264" personId="{3BA6D8D0-0F9B-53C8-9990-05222548B652}" id="{003F00F1-005E-40F2-96B5-005000150043}">
    <text xml:space="preserve">CO2-Wert
</text>
  </threadedComment>
  <threadedComment ref="V264" personId="{3BA6D8D0-0F9B-53C8-9990-05222548B652}" id="{002C00B5-00BC-4C30-868C-004000550083}">
    <text xml:space="preserve">CO2-Wert
</text>
  </threadedComment>
  <threadedComment ref="W264" personId="{3BA6D8D0-0F9B-53C8-9990-05222548B652}" id="{00EB00DC-004D-429D-859F-0064009A00B3}">
    <text xml:space="preserve">CO2-Wert
</text>
  </threadedComment>
  <threadedComment ref="X264" personId="{3BA6D8D0-0F9B-53C8-9990-05222548B652}" id="{00D800F8-0064-41B1-AAC5-008700AA008E}">
    <text xml:space="preserve">CO2-Wert
</text>
  </threadedComment>
  <threadedComment ref="Y264" personId="{3BA6D8D0-0F9B-53C8-9990-05222548B652}" id="{00140099-006F-494B-B47C-009E000E00BD}">
    <text xml:space="preserve">CO2-Wert
</text>
  </threadedComment>
  <threadedComment ref="Z264" personId="{3BA6D8D0-0F9B-53C8-9990-05222548B652}" id="{00ED0010-0071-4A8C-9B23-00DF001100A1}">
    <text xml:space="preserve">CO2-Wert
</text>
  </threadedComment>
  <threadedComment ref="I265" personId="{456EE2ED-E670-A743-CDD7-8DCA46ED5B0E}" id="{00B300F7-0080-414E-91FB-00EA00CE00F3}">
    <text xml:space="preserve">Textfeld
</text>
  </threadedComment>
  <threadedComment ref="J265" personId="{456EE2ED-E670-A743-CDD7-8DCA46ED5B0E}" id="{00CA00AD-00FB-4A9F-8F06-00DD001300FC}">
    <text xml:space="preserve">Textfeld
</text>
  </threadedComment>
  <threadedComment ref="K265" personId="{456EE2ED-E670-A743-CDD7-8DCA46ED5B0E}" id="{00DC007C-00DA-4655-A22D-005D001F0027}">
    <text xml:space="preserve">Textfeld
</text>
  </threadedComment>
  <threadedComment ref="L265" personId="{456EE2ED-E670-A743-CDD7-8DCA46ED5B0E}" id="{009A00DC-0006-43CF-882D-009A001D0061}">
    <text xml:space="preserve">Textfeld
</text>
  </threadedComment>
  <threadedComment ref="M265" personId="{456EE2ED-E670-A743-CDD7-8DCA46ED5B0E}" id="{0027001E-008C-4A8A-A90F-009700210087}">
    <text xml:space="preserve">Textfeld
</text>
  </threadedComment>
  <threadedComment ref="N265" personId="{456EE2ED-E670-A743-CDD7-8DCA46ED5B0E}" id="{00AA0092-007B-4BC4-81AF-006400A6002A}">
    <text xml:space="preserve">Textfeld
</text>
  </threadedComment>
  <threadedComment ref="O265" personId="{456EE2ED-E670-A743-CDD7-8DCA46ED5B0E}" id="{0014007D-0035-4340-822D-0043002100CB}">
    <text xml:space="preserve">Textfeld
</text>
  </threadedComment>
  <threadedComment ref="P265" personId="{456EE2ED-E670-A743-CDD7-8DCA46ED5B0E}" id="{00620026-00AD-4EA2-8824-000900C40010}">
    <text xml:space="preserve">Textfeld
</text>
  </threadedComment>
  <threadedComment ref="Q265" personId="{456EE2ED-E670-A743-CDD7-8DCA46ED5B0E}" id="{00D30017-006D-4D36-A3A7-0096002D0008}">
    <text xml:space="preserve">Textfeld
</text>
  </threadedComment>
  <threadedComment ref="R265" personId="{456EE2ED-E670-A743-CDD7-8DCA46ED5B0E}" id="{007D0017-001E-47EA-A4E7-0088009E009D}">
    <text xml:space="preserve">Textfeld
</text>
  </threadedComment>
  <threadedComment ref="S265" personId="{456EE2ED-E670-A743-CDD7-8DCA46ED5B0E}" id="{00A80007-00A6-4C02-B5A8-00EA00F90037}">
    <text xml:space="preserve">Textfeld
</text>
  </threadedComment>
  <threadedComment ref="T265" personId="{456EE2ED-E670-A743-CDD7-8DCA46ED5B0E}" id="{001D00F4-0068-4279-9607-00A4005200D3}">
    <text xml:space="preserve">Textfeld
</text>
  </threadedComment>
  <threadedComment ref="U265" personId="{456EE2ED-E670-A743-CDD7-8DCA46ED5B0E}" id="{00BA00F2-001F-47F7-AC25-00B5001A000A}">
    <text xml:space="preserve">Textfeld
</text>
  </threadedComment>
  <threadedComment ref="V265" personId="{456EE2ED-E670-A743-CDD7-8DCA46ED5B0E}" id="{007C0026-0052-4209-AFD3-00CF00C80092}">
    <text xml:space="preserve">Textfeld
</text>
  </threadedComment>
  <threadedComment ref="W265" personId="{456EE2ED-E670-A743-CDD7-8DCA46ED5B0E}" id="{00DA0096-004C-45A0-BA00-00AA003400A3}">
    <text xml:space="preserve">Textfeld
</text>
  </threadedComment>
  <threadedComment ref="X265" personId="{456EE2ED-E670-A743-CDD7-8DCA46ED5B0E}" id="{007100C4-0027-45B0-9A32-005F00B400C2}">
    <text xml:space="preserve">Textfeld
</text>
  </threadedComment>
  <threadedComment ref="Y265" personId="{456EE2ED-E670-A743-CDD7-8DCA46ED5B0E}" id="{00170082-0041-4A7C-954C-00320046003A}">
    <text xml:space="preserve">Textfeld
</text>
  </threadedComment>
  <threadedComment ref="Z265" personId="{456EE2ED-E670-A743-CDD7-8DCA46ED5B0E}" id="{002B00A2-006B-44C7-B897-0070007C00C1}">
    <text xml:space="preserve">Textfeld
</text>
  </threadedComment>
  <threadedComment ref="I266" personId="{3BA6D8D0-0F9B-53C8-9990-05222548B652}" id="{00D900C8-00FC-4928-B0EB-004900E500FB}">
    <text xml:space="preserve">CO2-Wert
</text>
  </threadedComment>
  <threadedComment ref="J266" personId="{3BA6D8D0-0F9B-53C8-9990-05222548B652}" id="{003100E9-003E-42C6-83CF-00350031009B}">
    <text xml:space="preserve">CO2-Wert
</text>
  </threadedComment>
  <threadedComment ref="K266" personId="{3BA6D8D0-0F9B-53C8-9990-05222548B652}" id="{00AD004A-006F-4352-929A-00E600C90004}">
    <text xml:space="preserve">CO2-Wert
</text>
  </threadedComment>
  <threadedComment ref="L266" personId="{3BA6D8D0-0F9B-53C8-9990-05222548B652}" id="{001C005D-008E-4B59-970C-0008007F000A}">
    <text xml:space="preserve">CO2-Wert
</text>
  </threadedComment>
  <threadedComment ref="M266" personId="{3BA6D8D0-0F9B-53C8-9990-05222548B652}" id="{008D000E-0035-43BB-958D-00A400CE0063}">
    <text xml:space="preserve">CO2-Wert
</text>
  </threadedComment>
  <threadedComment ref="N266" personId="{3BA6D8D0-0F9B-53C8-9990-05222548B652}" id="{006900FB-004B-4078-9F9C-00B400C500B1}">
    <text xml:space="preserve">CO2-Wert
</text>
  </threadedComment>
  <threadedComment ref="O266" personId="{3BA6D8D0-0F9B-53C8-9990-05222548B652}" id="{005A00B2-0043-4E72-A5D6-00FB00BD006B}">
    <text xml:space="preserve">CO2-Wert
</text>
  </threadedComment>
  <threadedComment ref="P266" personId="{3BA6D8D0-0F9B-53C8-9990-05222548B652}" id="{000D0009-0095-4541-9400-0023006600D1}">
    <text xml:space="preserve">CO2-Wert
</text>
  </threadedComment>
  <threadedComment ref="Q266" personId="{3BA6D8D0-0F9B-53C8-9990-05222548B652}" id="{00070091-00ED-40A4-9982-00D3001800F1}">
    <text xml:space="preserve">CO2-Wert
</text>
  </threadedComment>
  <threadedComment ref="R266" personId="{3BA6D8D0-0F9B-53C8-9990-05222548B652}" id="{00640097-00B3-4FE5-8126-0012006E00E8}">
    <text xml:space="preserve">CO2-Wert
</text>
  </threadedComment>
  <threadedComment ref="S266" personId="{3BA6D8D0-0F9B-53C8-9990-05222548B652}" id="{009A0047-00B5-48AD-82CA-00B400D600CC}">
    <text xml:space="preserve">CO2-Wert
</text>
  </threadedComment>
  <threadedComment ref="T266" personId="{3BA6D8D0-0F9B-53C8-9990-05222548B652}" id="{00600072-00DB-49D7-9432-00D500E40063}">
    <text xml:space="preserve">CO2-Wert
</text>
  </threadedComment>
  <threadedComment ref="U266" personId="{3BA6D8D0-0F9B-53C8-9990-05222548B652}" id="{00D000F8-0038-438B-AEA4-001E0072003A}">
    <text xml:space="preserve">CO2-Wert
</text>
  </threadedComment>
  <threadedComment ref="V266" personId="{3BA6D8D0-0F9B-53C8-9990-05222548B652}" id="{00550019-008C-474A-982D-0080003E007E}">
    <text xml:space="preserve">CO2-Wert
</text>
  </threadedComment>
  <threadedComment ref="W266" personId="{3BA6D8D0-0F9B-53C8-9990-05222548B652}" id="{003100A4-00E4-4FBB-8442-0069002B00E2}">
    <text xml:space="preserve">CO2-Wert
</text>
  </threadedComment>
  <threadedComment ref="X266" personId="{3BA6D8D0-0F9B-53C8-9990-05222548B652}" id="{003E00A0-0077-4571-B6C6-0027003300ED}">
    <text xml:space="preserve">CO2-Wert
</text>
  </threadedComment>
  <threadedComment ref="Y266" personId="{3BA6D8D0-0F9B-53C8-9990-05222548B652}" id="{00590001-00D7-4922-B947-006400F10089}">
    <text xml:space="preserve">CO2-Wert
</text>
  </threadedComment>
  <threadedComment ref="Z266" personId="{3BA6D8D0-0F9B-53C8-9990-05222548B652}" id="{00E90005-005F-4ABC-964A-00FD00C000CC}">
    <text xml:space="preserve">CO2-Wert
</text>
  </threadedComment>
  <threadedComment ref="I267" personId="{456EE2ED-E670-A743-CDD7-8DCA46ED5B0E}" id="{00560006-00F2-4CB9-A729-00CB00D7000B}">
    <text xml:space="preserve">Textfeld
</text>
  </threadedComment>
  <threadedComment ref="J267" personId="{456EE2ED-E670-A743-CDD7-8DCA46ED5B0E}" id="{0089004E-0038-4693-B8D1-006000570034}">
    <text xml:space="preserve">Textfeld
</text>
  </threadedComment>
  <threadedComment ref="K267" personId="{456EE2ED-E670-A743-CDD7-8DCA46ED5B0E}" id="{00280050-003D-418A-9E6D-003200160036}">
    <text xml:space="preserve">Textfeld
</text>
  </threadedComment>
  <threadedComment ref="L267" personId="{456EE2ED-E670-A743-CDD7-8DCA46ED5B0E}" id="{005300A5-003A-4C78-AC18-005800E800D2}">
    <text xml:space="preserve">Textfeld
</text>
  </threadedComment>
  <threadedComment ref="M267" personId="{456EE2ED-E670-A743-CDD7-8DCA46ED5B0E}" id="{00D50062-00D5-44C8-A360-00D000700072}">
    <text xml:space="preserve">Textfeld
</text>
  </threadedComment>
  <threadedComment ref="N267" personId="{456EE2ED-E670-A743-CDD7-8DCA46ED5B0E}" id="{00AD0073-0031-49CA-AAEA-00EB0097009D}">
    <text xml:space="preserve">Textfeld
</text>
  </threadedComment>
  <threadedComment ref="O267" personId="{456EE2ED-E670-A743-CDD7-8DCA46ED5B0E}" id="{007A0049-00DA-4D47-9083-0062001A00D2}">
    <text xml:space="preserve">Textfeld
</text>
  </threadedComment>
  <threadedComment ref="P267" personId="{456EE2ED-E670-A743-CDD7-8DCA46ED5B0E}" id="{0091005B-0085-4B71-97CA-00B100C60049}">
    <text xml:space="preserve">Textfeld
</text>
  </threadedComment>
  <threadedComment ref="Q267" personId="{456EE2ED-E670-A743-CDD7-8DCA46ED5B0E}" id="{00450072-0057-48DD-B926-005100300094}">
    <text xml:space="preserve">Textfeld
</text>
  </threadedComment>
  <threadedComment ref="R267" personId="{456EE2ED-E670-A743-CDD7-8DCA46ED5B0E}" id="{00EE00CB-00BF-4D5C-966B-00F6003B00FB}">
    <text xml:space="preserve">Textfeld
</text>
  </threadedComment>
  <threadedComment ref="S267" personId="{456EE2ED-E670-A743-CDD7-8DCA46ED5B0E}" id="{002900AC-00B7-4B7C-ACA0-0086002F00FA}">
    <text xml:space="preserve">Textfeld
</text>
  </threadedComment>
  <threadedComment ref="T267" personId="{456EE2ED-E670-A743-CDD7-8DCA46ED5B0E}" id="{0042006C-00B1-4F38-89CA-008B00E600E6}">
    <text xml:space="preserve">Textfeld
</text>
  </threadedComment>
  <threadedComment ref="U267" personId="{456EE2ED-E670-A743-CDD7-8DCA46ED5B0E}" id="{00A50027-007C-4CF4-9421-0056007C00A6}">
    <text xml:space="preserve">Textfeld
</text>
  </threadedComment>
  <threadedComment ref="V267" personId="{456EE2ED-E670-A743-CDD7-8DCA46ED5B0E}" id="{00860027-00E2-4E74-8065-00CB00FE00B9}">
    <text xml:space="preserve">Textfeld
</text>
  </threadedComment>
  <threadedComment ref="W267" personId="{456EE2ED-E670-A743-CDD7-8DCA46ED5B0E}" id="{00C9006F-00E9-4175-B6D8-00B7008F009E}">
    <text xml:space="preserve">Textfeld
</text>
  </threadedComment>
  <threadedComment ref="X267" personId="{456EE2ED-E670-A743-CDD7-8DCA46ED5B0E}" id="{00E30033-0013-48B7-B604-00AC00480080}">
    <text xml:space="preserve">Textfeld
</text>
  </threadedComment>
  <threadedComment ref="Y267" personId="{456EE2ED-E670-A743-CDD7-8DCA46ED5B0E}" id="{0082000B-0074-4897-9E1C-00A3000500E3}">
    <text xml:space="preserve">Textfeld
</text>
  </threadedComment>
  <threadedComment ref="Z267" personId="{456EE2ED-E670-A743-CDD7-8DCA46ED5B0E}" id="{002C00FB-00C0-40C2-81DD-0030001A0040}">
    <text xml:space="preserve">Textfeld
</text>
  </threadedComment>
  <threadedComment ref="I268" personId="{3BA6D8D0-0F9B-53C8-9990-05222548B652}" id="{00650046-0033-4C71-B544-006F00BB0012}">
    <text xml:space="preserve">CO2-Wert
</text>
  </threadedComment>
  <threadedComment ref="J268" personId="{3BA6D8D0-0F9B-53C8-9990-05222548B652}" id="{00060016-0076-4968-8776-008F00CF0053}">
    <text xml:space="preserve">CO2-Wert
</text>
  </threadedComment>
  <threadedComment ref="K268" personId="{3BA6D8D0-0F9B-53C8-9990-05222548B652}" id="{00FA0032-00E6-41D7-9F34-0084002A00EA}">
    <text xml:space="preserve">CO2-Wert
</text>
  </threadedComment>
  <threadedComment ref="L268" personId="{3BA6D8D0-0F9B-53C8-9990-05222548B652}" id="{00780075-00F9-4025-BE9D-0090005100EC}">
    <text xml:space="preserve">CO2-Wert
</text>
  </threadedComment>
  <threadedComment ref="M268" personId="{3BA6D8D0-0F9B-53C8-9990-05222548B652}" id="{008600D0-0092-44A1-BE91-00BE00B000F4}">
    <text xml:space="preserve">CO2-Wert
</text>
  </threadedComment>
  <threadedComment ref="N268" personId="{3BA6D8D0-0F9B-53C8-9990-05222548B652}" id="{006E0094-002F-4F7A-AEE0-007F0042002C}">
    <text xml:space="preserve">CO2-Wert
</text>
  </threadedComment>
  <threadedComment ref="O268" personId="{3BA6D8D0-0F9B-53C8-9990-05222548B652}" id="{001400E6-0098-45AF-AA72-009D006D0023}">
    <text xml:space="preserve">CO2-Wert
</text>
  </threadedComment>
  <threadedComment ref="P268" personId="{3BA6D8D0-0F9B-53C8-9990-05222548B652}" id="{00FC0061-00AD-434B-8530-0059005800E4}">
    <text xml:space="preserve">CO2-Wert
</text>
  </threadedComment>
  <threadedComment ref="Q268" personId="{3BA6D8D0-0F9B-53C8-9990-05222548B652}" id="{009200D4-00F1-4D4A-BD15-00ED003E008F}">
    <text xml:space="preserve">CO2-Wert
</text>
  </threadedComment>
  <threadedComment ref="R268" personId="{3BA6D8D0-0F9B-53C8-9990-05222548B652}" id="{00C6004B-00F7-4F34-AA74-007A008A00A4}">
    <text xml:space="preserve">CO2-Wert
</text>
  </threadedComment>
  <threadedComment ref="S268" personId="{3BA6D8D0-0F9B-53C8-9990-05222548B652}" id="{005A0011-00B6-4BCA-84A0-00B500060065}">
    <text xml:space="preserve">CO2-Wert
</text>
  </threadedComment>
  <threadedComment ref="T268" personId="{3BA6D8D0-0F9B-53C8-9990-05222548B652}" id="{005100FB-0041-4A72-A4EF-000C007600B1}">
    <text xml:space="preserve">CO2-Wert
</text>
  </threadedComment>
  <threadedComment ref="U268" personId="{3BA6D8D0-0F9B-53C8-9990-05222548B652}" id="{00630053-00F3-411A-87F1-008400F30047}">
    <text xml:space="preserve">CO2-Wert
</text>
  </threadedComment>
  <threadedComment ref="V268" personId="{3BA6D8D0-0F9B-53C8-9990-05222548B652}" id="{006E00AB-00A2-4663-9761-00E5009F00FE}">
    <text xml:space="preserve">CO2-Wert
</text>
  </threadedComment>
  <threadedComment ref="W268" personId="{3BA6D8D0-0F9B-53C8-9990-05222548B652}" id="{00F70004-000C-4D4D-9FE2-002C00D90090}">
    <text xml:space="preserve">CO2-Wert
</text>
  </threadedComment>
  <threadedComment ref="X268" personId="{3BA6D8D0-0F9B-53C8-9990-05222548B652}" id="{00F10053-0091-4087-A3B9-005D002800E5}">
    <text xml:space="preserve">CO2-Wert
</text>
  </threadedComment>
  <threadedComment ref="Y268" personId="{3BA6D8D0-0F9B-53C8-9990-05222548B652}" id="{00810001-00C4-4D2B-946B-000B002300DE}">
    <text xml:space="preserve">CO2-Wert
</text>
  </threadedComment>
  <threadedComment ref="Z268" personId="{3BA6D8D0-0F9B-53C8-9990-05222548B652}" id="{00300015-0029-4BEC-93CC-0035008300D3}">
    <text xml:space="preserve">CO2-Wert
</text>
  </threadedComment>
  <threadedComment ref="I269" personId="{456EE2ED-E670-A743-CDD7-8DCA46ED5B0E}" id="{008C006F-0026-4B80-8DE3-00EF003B00AA}">
    <text xml:space="preserve">Textfeld
</text>
  </threadedComment>
  <threadedComment ref="J269" personId="{456EE2ED-E670-A743-CDD7-8DCA46ED5B0E}" id="{007100E0-0074-4002-BB30-00D800CB0055}">
    <text xml:space="preserve">Textfeld
</text>
  </threadedComment>
  <threadedComment ref="K269" personId="{456EE2ED-E670-A743-CDD7-8DCA46ED5B0E}" id="{00F2006A-00DD-4FF6-9EEF-00F400B80072}">
    <text xml:space="preserve">Textfeld
</text>
  </threadedComment>
  <threadedComment ref="L269" personId="{456EE2ED-E670-A743-CDD7-8DCA46ED5B0E}" id="{00C300E1-001A-45E6-AC58-00D500820099}">
    <text xml:space="preserve">Textfeld
</text>
  </threadedComment>
  <threadedComment ref="M269" personId="{456EE2ED-E670-A743-CDD7-8DCA46ED5B0E}" id="{003500F2-003A-45FF-96ED-002D00B300BE}">
    <text xml:space="preserve">Textfeld
</text>
  </threadedComment>
  <threadedComment ref="N269" personId="{456EE2ED-E670-A743-CDD7-8DCA46ED5B0E}" id="{001A0021-00E7-4416-928F-0009000D000C}">
    <text xml:space="preserve">Textfeld
</text>
  </threadedComment>
  <threadedComment ref="O269" personId="{456EE2ED-E670-A743-CDD7-8DCA46ED5B0E}" id="{00690002-00C6-457A-8D45-00C000140057}">
    <text xml:space="preserve">Textfeld
</text>
  </threadedComment>
  <threadedComment ref="P269" personId="{456EE2ED-E670-A743-CDD7-8DCA46ED5B0E}" id="{00E600F6-002B-449A-80A3-00AA000C00D6}">
    <text xml:space="preserve">Textfeld
</text>
  </threadedComment>
  <threadedComment ref="Q269" personId="{456EE2ED-E670-A743-CDD7-8DCA46ED5B0E}" id="{0022000C-0059-47C4-B8A2-006C004500AF}">
    <text xml:space="preserve">Textfeld
</text>
  </threadedComment>
  <threadedComment ref="R269" personId="{456EE2ED-E670-A743-CDD7-8DCA46ED5B0E}" id="{009C00B9-0008-4386-9F35-00EE00E2006A}">
    <text xml:space="preserve">Textfeld
</text>
  </threadedComment>
  <threadedComment ref="S269" personId="{456EE2ED-E670-A743-CDD7-8DCA46ED5B0E}" id="{008C00DA-0031-4F60-AC8C-004F0022000C}">
    <text xml:space="preserve">Textfeld
</text>
  </threadedComment>
  <threadedComment ref="T269" personId="{456EE2ED-E670-A743-CDD7-8DCA46ED5B0E}" id="{00E20037-0045-4FE2-A7AC-005B0036006F}">
    <text xml:space="preserve">Textfeld
</text>
  </threadedComment>
  <threadedComment ref="U269" personId="{456EE2ED-E670-A743-CDD7-8DCA46ED5B0E}" id="{00CE00A4-00DD-4D48-9889-006300D80055}">
    <text xml:space="preserve">Textfeld
</text>
  </threadedComment>
  <threadedComment ref="V269" personId="{456EE2ED-E670-A743-CDD7-8DCA46ED5B0E}" id="{007600EB-00A5-4CC5-B525-00DE009C0009}">
    <text xml:space="preserve">Textfeld
</text>
  </threadedComment>
  <threadedComment ref="W269" personId="{456EE2ED-E670-A743-CDD7-8DCA46ED5B0E}" id="{00FE0078-00FA-4FB6-862F-0044006000C0}">
    <text xml:space="preserve">Textfeld
</text>
  </threadedComment>
  <threadedComment ref="X269" personId="{456EE2ED-E670-A743-CDD7-8DCA46ED5B0E}" id="{006500C8-0019-45C9-9043-00FA003700E0}">
    <text xml:space="preserve">Textfeld
</text>
  </threadedComment>
  <threadedComment ref="Y269" personId="{456EE2ED-E670-A743-CDD7-8DCA46ED5B0E}" id="{007300E1-0099-4D29-98B7-00AB002A006D}">
    <text xml:space="preserve">Textfeld
</text>
  </threadedComment>
  <threadedComment ref="Z269" personId="{456EE2ED-E670-A743-CDD7-8DCA46ED5B0E}" id="{0034009C-0037-4256-9717-0012004D0016}">
    <text xml:space="preserve">Textfeld
</text>
  </threadedComment>
  <threadedComment ref="I270" personId="{3BA6D8D0-0F9B-53C8-9990-05222548B652}" id="{0008001A-00A4-4C46-94A0-00080039002C}">
    <text xml:space="preserve">CO2-Wert
</text>
  </threadedComment>
  <threadedComment ref="J270" personId="{3BA6D8D0-0F9B-53C8-9990-05222548B652}" id="{004300E1-003D-4F8A-A1E5-00EB00C70000}">
    <text xml:space="preserve">CO2-Wert
</text>
  </threadedComment>
  <threadedComment ref="K270" personId="{3BA6D8D0-0F9B-53C8-9990-05222548B652}" id="{00DD00C0-00FE-4E92-8600-001C008B00F7}">
    <text xml:space="preserve">CO2-Wert
</text>
  </threadedComment>
  <threadedComment ref="L270" personId="{3BA6D8D0-0F9B-53C8-9990-05222548B652}" id="{00750014-009D-45EA-8CE7-005D00400091}">
    <text xml:space="preserve">CO2-Wert
</text>
  </threadedComment>
  <threadedComment ref="M270" personId="{3BA6D8D0-0F9B-53C8-9990-05222548B652}" id="{00EE00F2-001B-4585-B0FE-000E00D100B8}">
    <text xml:space="preserve">CO2-Wert
</text>
  </threadedComment>
  <threadedComment ref="N270" personId="{3BA6D8D0-0F9B-53C8-9990-05222548B652}" id="{000B0068-0054-4661-B842-000E00D5001D}">
    <text xml:space="preserve">CO2-Wert
</text>
  </threadedComment>
  <threadedComment ref="O270" personId="{3BA6D8D0-0F9B-53C8-9990-05222548B652}" id="{00EF00E0-009D-4724-AD26-005B00D10045}">
    <text xml:space="preserve">CO2-Wert
</text>
  </threadedComment>
  <threadedComment ref="P270" personId="{3BA6D8D0-0F9B-53C8-9990-05222548B652}" id="{00750088-00FF-4378-BA2E-002B0005002F}">
    <text xml:space="preserve">CO2-Wert
</text>
  </threadedComment>
  <threadedComment ref="Q270" personId="{3BA6D8D0-0F9B-53C8-9990-05222548B652}" id="{00AD00BC-00EC-406D-A469-005D002D0035}">
    <text xml:space="preserve">CO2-Wert
</text>
  </threadedComment>
  <threadedComment ref="R270" personId="{3BA6D8D0-0F9B-53C8-9990-05222548B652}" id="{00B900EA-00AB-430F-8F7E-009A003800DE}">
    <text xml:space="preserve">CO2-Wert
</text>
  </threadedComment>
  <threadedComment ref="S270" personId="{3BA6D8D0-0F9B-53C8-9990-05222548B652}" id="{00600025-0008-4825-BF5F-0033007200C2}">
    <text xml:space="preserve">CO2-Wert
</text>
  </threadedComment>
  <threadedComment ref="T270" personId="{3BA6D8D0-0F9B-53C8-9990-05222548B652}" id="{00AC00D6-00EB-447C-B881-003B008E00F8}">
    <text xml:space="preserve">CO2-Wert
</text>
  </threadedComment>
  <threadedComment ref="U270" personId="{3BA6D8D0-0F9B-53C8-9990-05222548B652}" id="{005300A1-0031-4E26-87EE-002E006000BD}">
    <text xml:space="preserve">CO2-Wert
</text>
  </threadedComment>
  <threadedComment ref="V270" personId="{3BA6D8D0-0F9B-53C8-9990-05222548B652}" id="{00B8009C-000D-4335-AEC3-005800EF00B9}">
    <text xml:space="preserve">CO2-Wert
</text>
  </threadedComment>
  <threadedComment ref="W270" personId="{3BA6D8D0-0F9B-53C8-9990-05222548B652}" id="{00740052-00C3-416C-A981-00DD005500AA}">
    <text xml:space="preserve">CO2-Wert
</text>
  </threadedComment>
  <threadedComment ref="X270" personId="{3BA6D8D0-0F9B-53C8-9990-05222548B652}" id="{00C30011-00D7-4348-A083-001300D6003B}">
    <text xml:space="preserve">CO2-Wert
</text>
  </threadedComment>
  <threadedComment ref="Y270" personId="{3BA6D8D0-0F9B-53C8-9990-05222548B652}" id="{0012007E-0027-4A57-ABF8-00C5006700F1}">
    <text xml:space="preserve">CO2-Wert
</text>
  </threadedComment>
  <threadedComment ref="Z270" personId="{3BA6D8D0-0F9B-53C8-9990-05222548B652}" id="{003C0080-00C9-4BCC-BB25-00B0003400CA}">
    <text xml:space="preserve">CO2-Wert
</text>
  </threadedComment>
  <threadedComment ref="I271" personId="{456EE2ED-E670-A743-CDD7-8DCA46ED5B0E}" id="{00EA0012-009B-457A-BDAA-00C800120040}">
    <text xml:space="preserve">Textfeld
</text>
  </threadedComment>
  <threadedComment ref="J271" personId="{456EE2ED-E670-A743-CDD7-8DCA46ED5B0E}" id="{001B00D5-00B2-4247-8E0E-00D600B50083}">
    <text xml:space="preserve">Textfeld
</text>
  </threadedComment>
  <threadedComment ref="K271" personId="{456EE2ED-E670-A743-CDD7-8DCA46ED5B0E}" id="{00820024-0092-4C39-ABAF-005800AC0058}">
    <text xml:space="preserve">Textfeld
</text>
  </threadedComment>
  <threadedComment ref="L271" personId="{456EE2ED-E670-A743-CDD7-8DCA46ED5B0E}" id="{00D700B5-0046-4E0B-92C4-009D00F50008}">
    <text xml:space="preserve">Textfeld
</text>
  </threadedComment>
  <threadedComment ref="M271" personId="{456EE2ED-E670-A743-CDD7-8DCA46ED5B0E}" id="{001F00E6-0017-4588-A8BD-004400D3007B}">
    <text xml:space="preserve">Textfeld
</text>
  </threadedComment>
  <threadedComment ref="N271" personId="{456EE2ED-E670-A743-CDD7-8DCA46ED5B0E}" id="{00810028-0065-4DC6-A5A7-004D003500D8}">
    <text xml:space="preserve">Textfeld
</text>
  </threadedComment>
  <threadedComment ref="O271" personId="{456EE2ED-E670-A743-CDD7-8DCA46ED5B0E}" id="{005F00C4-0099-4830-A3F2-00B700B700F1}">
    <text xml:space="preserve">Textfeld
</text>
  </threadedComment>
  <threadedComment ref="P271" personId="{456EE2ED-E670-A743-CDD7-8DCA46ED5B0E}" id="{00D700C4-0072-4EFE-A157-0001008900D4}">
    <text xml:space="preserve">Textfeld
</text>
  </threadedComment>
  <threadedComment ref="Q271" personId="{456EE2ED-E670-A743-CDD7-8DCA46ED5B0E}" id="{005A00DC-0092-45F7-8F9B-0000003D00CC}">
    <text xml:space="preserve">Textfeld
</text>
  </threadedComment>
  <threadedComment ref="R271" personId="{456EE2ED-E670-A743-CDD7-8DCA46ED5B0E}" id="{003100E6-0001-4545-9159-006500F000C5}">
    <text xml:space="preserve">Textfeld
</text>
  </threadedComment>
  <threadedComment ref="S271" personId="{456EE2ED-E670-A743-CDD7-8DCA46ED5B0E}" id="{006900D9-00D8-433D-9956-002A00780066}">
    <text xml:space="preserve">Textfeld
</text>
  </threadedComment>
  <threadedComment ref="T271" personId="{456EE2ED-E670-A743-CDD7-8DCA46ED5B0E}" id="{00D100A9-0016-46DB-8274-000F00F00097}">
    <text xml:space="preserve">Textfeld
</text>
  </threadedComment>
  <threadedComment ref="U271" personId="{456EE2ED-E670-A743-CDD7-8DCA46ED5B0E}" id="{003B00CB-00C4-4DA3-BEFD-00B8004A00E4}">
    <text xml:space="preserve">Textfeld
</text>
  </threadedComment>
  <threadedComment ref="V271" personId="{456EE2ED-E670-A743-CDD7-8DCA46ED5B0E}" id="{00F600BD-004D-40F2-A555-000300D800CE}">
    <text xml:space="preserve">Textfeld
</text>
  </threadedComment>
  <threadedComment ref="W271" personId="{456EE2ED-E670-A743-CDD7-8DCA46ED5B0E}" id="{00D200FC-0014-447F-BCB7-003E009400D3}">
    <text xml:space="preserve">Textfeld
</text>
  </threadedComment>
  <threadedComment ref="X271" personId="{456EE2ED-E670-A743-CDD7-8DCA46ED5B0E}" id="{001E00ED-00AB-4B39-9510-004F00D500DD}">
    <text xml:space="preserve">Textfeld
</text>
  </threadedComment>
  <threadedComment ref="Y271" personId="{456EE2ED-E670-A743-CDD7-8DCA46ED5B0E}" id="{00CD00D3-00B5-499E-A656-000F000900D8}">
    <text xml:space="preserve">Textfeld
</text>
  </threadedComment>
  <threadedComment ref="Z271" personId="{456EE2ED-E670-A743-CDD7-8DCA46ED5B0E}" id="{003F0053-0038-42F2-B9E9-00AE00F00071}">
    <text xml:space="preserve">Textfeld
</text>
  </threadedComment>
  <threadedComment ref="I272" personId="{3BA6D8D0-0F9B-53C8-9990-05222548B652}" id="{00DD0092-00BA-4033-8FC2-009400B600F6}">
    <text xml:space="preserve">CO2-Wert
</text>
  </threadedComment>
  <threadedComment ref="J272" personId="{3BA6D8D0-0F9B-53C8-9990-05222548B652}" id="{000400BE-00B9-4C68-93C8-00950062007F}">
    <text xml:space="preserve">CO2-Wert
</text>
  </threadedComment>
  <threadedComment ref="K272" personId="{3BA6D8D0-0F9B-53C8-9990-05222548B652}" id="{00220053-00F5-4B1C-A251-002600F50038}">
    <text xml:space="preserve">CO2-Wert
</text>
  </threadedComment>
  <threadedComment ref="L272" personId="{3BA6D8D0-0F9B-53C8-9990-05222548B652}" id="{002B0007-00EB-49E6-B4E1-001D00E1002F}">
    <text xml:space="preserve">CO2-Wert
</text>
  </threadedComment>
  <threadedComment ref="M272" personId="{3BA6D8D0-0F9B-53C8-9990-05222548B652}" id="{00CA00C8-00E2-4244-B12F-00AF00A800AA}">
    <text xml:space="preserve">CO2-Wert
</text>
  </threadedComment>
  <threadedComment ref="N272" personId="{3BA6D8D0-0F9B-53C8-9990-05222548B652}" id="{006F0047-008F-4D18-AFC1-0077007B00DD}">
    <text xml:space="preserve">CO2-Wert
</text>
  </threadedComment>
  <threadedComment ref="O272" personId="{3BA6D8D0-0F9B-53C8-9990-05222548B652}" id="{00640025-007D-4F38-92A1-00AF000B0045}">
    <text xml:space="preserve">CO2-Wert
</text>
  </threadedComment>
  <threadedComment ref="P272" personId="{3BA6D8D0-0F9B-53C8-9990-05222548B652}" id="{007C0013-0002-456C-AA04-0059002F00F0}">
    <text xml:space="preserve">CO2-Wert
</text>
  </threadedComment>
  <threadedComment ref="Q272" personId="{3BA6D8D0-0F9B-53C8-9990-05222548B652}" id="{00C500CE-0005-4113-8546-003B009A00D2}">
    <text xml:space="preserve">CO2-Wert
</text>
  </threadedComment>
  <threadedComment ref="R272" personId="{3BA6D8D0-0F9B-53C8-9990-05222548B652}" id="{006400FC-0031-4699-9C93-009A00C70085}">
    <text xml:space="preserve">CO2-Wert
</text>
  </threadedComment>
  <threadedComment ref="S272" personId="{3BA6D8D0-0F9B-53C8-9990-05222548B652}" id="{00F80033-009C-4F26-B383-0083002D002B}">
    <text xml:space="preserve">CO2-Wert
</text>
  </threadedComment>
  <threadedComment ref="T272" personId="{3BA6D8D0-0F9B-53C8-9990-05222548B652}" id="{00870085-004C-4C5A-97C3-008600580021}">
    <text xml:space="preserve">CO2-Wert
</text>
  </threadedComment>
  <threadedComment ref="U272" personId="{3BA6D8D0-0F9B-53C8-9990-05222548B652}" id="{00BC00CE-002D-4B24-9C0C-003D004000B2}">
    <text xml:space="preserve">CO2-Wert
</text>
  </threadedComment>
  <threadedComment ref="V272" personId="{3BA6D8D0-0F9B-53C8-9990-05222548B652}" id="{001700CA-0078-48E4-A0CF-009E00A000CA}">
    <text xml:space="preserve">CO2-Wert
</text>
  </threadedComment>
  <threadedComment ref="W272" personId="{3BA6D8D0-0F9B-53C8-9990-05222548B652}" id="{005A007E-0050-4F93-8BE2-006300C500C2}">
    <text xml:space="preserve">CO2-Wert
</text>
  </threadedComment>
  <threadedComment ref="X272" personId="{3BA6D8D0-0F9B-53C8-9990-05222548B652}" id="{008900DB-00AD-4393-8742-00A300BB004D}">
    <text xml:space="preserve">CO2-Wert
</text>
  </threadedComment>
  <threadedComment ref="Y272" personId="{3BA6D8D0-0F9B-53C8-9990-05222548B652}" id="{00CF0045-0051-4798-9DDA-003B006A0074}">
    <text xml:space="preserve">CO2-Wert
</text>
  </threadedComment>
  <threadedComment ref="Z272" personId="{3BA6D8D0-0F9B-53C8-9990-05222548B652}" id="{002D0097-00D2-4149-86D8-009400E900D2}">
    <text xml:space="preserve">CO2-Wert
</text>
  </threadedComment>
  <threadedComment ref="L273" personId="{456EE2ED-E670-A743-CDD7-8DCA46ED5B0E}" id="{00190099-0083-4ED3-AA9F-000D00C60021}">
    <text xml:space="preserve">Textfeld
</text>
  </threadedComment>
  <threadedComment ref="R273" personId="{456EE2ED-E670-A743-CDD7-8DCA46ED5B0E}" id="{004D0014-0061-4716-BDCA-00FE00F8004E}">
    <text xml:space="preserve">Textfeld
</text>
  </threadedComment>
  <threadedComment ref="I274" personId="{3BA6D8D0-0F9B-53C8-9990-05222548B652}" id="{0000003B-0037-4B74-A118-00F900BB0049}">
    <text xml:space="preserve">CO2-Wert
</text>
  </threadedComment>
  <threadedComment ref="J274" personId="{3BA6D8D0-0F9B-53C8-9990-05222548B652}" id="{00E9008A-0074-4D0D-9E72-00DE00D10052}">
    <text xml:space="preserve">CO2-Wert
</text>
  </threadedComment>
  <threadedComment ref="K274" personId="{3BA6D8D0-0F9B-53C8-9990-05222548B652}" id="{00EB009F-0003-4A9C-9832-00B400D200DC}">
    <text xml:space="preserve">CO2-Wert
</text>
  </threadedComment>
  <threadedComment ref="L274" personId="{3BA6D8D0-0F9B-53C8-9990-05222548B652}" id="{001300C5-00AE-47AF-B3DA-002C00DD00C4}">
    <text xml:space="preserve">CO2-Wert
</text>
  </threadedComment>
  <threadedComment ref="M274" personId="{3BA6D8D0-0F9B-53C8-9990-05222548B652}" id="{003A001F-00B7-40C3-9E0F-008A000A0073}">
    <text xml:space="preserve">CO2-Wert
</text>
  </threadedComment>
  <threadedComment ref="N274" personId="{3BA6D8D0-0F9B-53C8-9990-05222548B652}" id="{0026005B-0007-47EF-B0B3-00F6002F00AF}">
    <text xml:space="preserve">CO2-Wert
</text>
  </threadedComment>
  <threadedComment ref="O274" personId="{3BA6D8D0-0F9B-53C8-9990-05222548B652}" id="{00C80077-0040-4C2A-B37D-0075001D005D}">
    <text xml:space="preserve">CO2-Wert
</text>
  </threadedComment>
  <threadedComment ref="P274" personId="{3BA6D8D0-0F9B-53C8-9990-05222548B652}" id="{00D700DF-000A-4021-995A-002A00390091}">
    <text xml:space="preserve">CO2-Wert
</text>
  </threadedComment>
  <threadedComment ref="Q274" personId="{3BA6D8D0-0F9B-53C8-9990-05222548B652}" id="{003A00A1-0051-44ED-B74B-0076000900D9}">
    <text xml:space="preserve">CO2-Wert
</text>
  </threadedComment>
  <threadedComment ref="R274" personId="{3BA6D8D0-0F9B-53C8-9990-05222548B652}" id="{001100B6-003C-4559-878C-009300AB0050}">
    <text xml:space="preserve">CO2-Wert
</text>
  </threadedComment>
  <threadedComment ref="S274" personId="{3BA6D8D0-0F9B-53C8-9990-05222548B652}" id="{0099005D-0072-4FD7-9F25-0084005100E5}">
    <text xml:space="preserve">CO2-Wert
</text>
  </threadedComment>
  <threadedComment ref="T274" personId="{3BA6D8D0-0F9B-53C8-9990-05222548B652}" id="{004D0029-007A-4ABC-AAA3-00F300D500EB}">
    <text xml:space="preserve">CO2-Wert
</text>
  </threadedComment>
  <threadedComment ref="U274" personId="{3BA6D8D0-0F9B-53C8-9990-05222548B652}" id="{00A300A3-004C-408F-B0FA-009A0032001F}">
    <text xml:space="preserve">CO2-Wert
</text>
  </threadedComment>
  <threadedComment ref="V274" personId="{3BA6D8D0-0F9B-53C8-9990-05222548B652}" id="{008D00A6-008D-42B3-89DE-00B100840079}">
    <text xml:space="preserve">CO2-Wert
</text>
  </threadedComment>
  <threadedComment ref="W274" personId="{3BA6D8D0-0F9B-53C8-9990-05222548B652}" id="{00D10033-0021-476A-AFEE-000E00D5004E}">
    <text xml:space="preserve">CO2-Wert
</text>
  </threadedComment>
  <threadedComment ref="X274" personId="{3BA6D8D0-0F9B-53C8-9990-05222548B652}" id="{00AA0081-000B-43B8-9C3F-000F00A300C4}">
    <text xml:space="preserve">CO2-Wert
</text>
  </threadedComment>
  <threadedComment ref="Y274" personId="{3BA6D8D0-0F9B-53C8-9990-05222548B652}" id="{00550024-007B-45CD-A276-007300D40099}">
    <text xml:space="preserve">CO2-Wert
</text>
  </threadedComment>
  <threadedComment ref="Z274" personId="{3BA6D8D0-0F9B-53C8-9990-05222548B652}" id="{00A8004F-00CA-461A-BFAA-007700D50037}">
    <text xml:space="preserve">CO2-Wert
</text>
  </threadedComment>
  <threadedComment ref="I275" personId="{456EE2ED-E670-A743-CDD7-8DCA46ED5B0E}" id="{000500FF-0057-4BB8-B119-0072004100AE}">
    <text xml:space="preserve">Textfeld
</text>
  </threadedComment>
  <threadedComment ref="J275" personId="{456EE2ED-E670-A743-CDD7-8DCA46ED5B0E}" id="{00340011-00BF-4278-A2FA-0079007200B7}">
    <text xml:space="preserve">Textfeld
</text>
  </threadedComment>
  <threadedComment ref="K275" personId="{456EE2ED-E670-A743-CDD7-8DCA46ED5B0E}" id="{009600A9-00AE-44D0-91FB-0078002E0067}">
    <text xml:space="preserve">Textfeld
</text>
  </threadedComment>
  <threadedComment ref="L275" personId="{456EE2ED-E670-A743-CDD7-8DCA46ED5B0E}" id="{00560008-00FD-41C5-A7E4-000B00D60050}">
    <text xml:space="preserve">Textfeld
</text>
  </threadedComment>
  <threadedComment ref="M275" personId="{456EE2ED-E670-A743-CDD7-8DCA46ED5B0E}" id="{00D70013-0095-4A0D-8125-00860084008E}">
    <text xml:space="preserve">Textfeld
</text>
  </threadedComment>
  <threadedComment ref="N275" personId="{456EE2ED-E670-A743-CDD7-8DCA46ED5B0E}" id="{00A200BC-0075-48FB-B8C9-002200DD0034}">
    <text xml:space="preserve">Textfeld
</text>
  </threadedComment>
  <threadedComment ref="O275" personId="{456EE2ED-E670-A743-CDD7-8DCA46ED5B0E}" id="{00C00053-0045-4657-8BFD-00C3007700BC}">
    <text xml:space="preserve">Textfeld
</text>
  </threadedComment>
  <threadedComment ref="P275" personId="{456EE2ED-E670-A743-CDD7-8DCA46ED5B0E}" id="{0084006E-0023-46EB-9A6F-007B00830049}">
    <text xml:space="preserve">Textfeld
</text>
  </threadedComment>
  <threadedComment ref="Q275" personId="{456EE2ED-E670-A743-CDD7-8DCA46ED5B0E}" id="{000800E1-00E3-41E6-90B9-001A00EF00C6}">
    <text xml:space="preserve">Textfeld
</text>
  </threadedComment>
  <threadedComment ref="R275" personId="{456EE2ED-E670-A743-CDD7-8DCA46ED5B0E}" id="{002300EF-0086-46B8-A028-004F00C70026}">
    <text xml:space="preserve">Textfeld
</text>
  </threadedComment>
  <threadedComment ref="S275" personId="{456EE2ED-E670-A743-CDD7-8DCA46ED5B0E}" id="{0047007D-00B3-4700-BAD0-0007004900D7}">
    <text xml:space="preserve">Textfeld
</text>
  </threadedComment>
  <threadedComment ref="T275" personId="{456EE2ED-E670-A743-CDD7-8DCA46ED5B0E}" id="{00E700CE-00C8-4068-A2C7-008200D500F7}">
    <text xml:space="preserve">Textfeld
</text>
  </threadedComment>
  <threadedComment ref="U275" personId="{456EE2ED-E670-A743-CDD7-8DCA46ED5B0E}" id="{0072002F-0061-4876-BDA7-004600400077}">
    <text xml:space="preserve">Textfeld
</text>
  </threadedComment>
  <threadedComment ref="V275" personId="{456EE2ED-E670-A743-CDD7-8DCA46ED5B0E}" id="{002C0046-0005-462D-8006-00C9000900C5}">
    <text xml:space="preserve">Textfeld
</text>
  </threadedComment>
  <threadedComment ref="W275" personId="{456EE2ED-E670-A743-CDD7-8DCA46ED5B0E}" id="{00B800FC-0015-4A04-8973-00C000350039}">
    <text xml:space="preserve">Textfeld
</text>
  </threadedComment>
  <threadedComment ref="X275" personId="{456EE2ED-E670-A743-CDD7-8DCA46ED5B0E}" id="{00E80036-00A2-4C5A-9D1D-001B00D200CA}">
    <text xml:space="preserve">Textfeld
</text>
  </threadedComment>
  <threadedComment ref="Y275" personId="{456EE2ED-E670-A743-CDD7-8DCA46ED5B0E}" id="{00AD000F-0089-45D7-917A-003000490069}">
    <text xml:space="preserve">Textfeld
</text>
  </threadedComment>
  <threadedComment ref="Z275" personId="{456EE2ED-E670-A743-CDD7-8DCA46ED5B0E}" id="{00C10091-0051-4141-AFD6-007A00580003}">
    <text xml:space="preserve">Textfeld
</text>
  </threadedComment>
  <threadedComment ref="I276" personId="{3BA6D8D0-0F9B-53C8-9990-05222548B652}" id="{00E5006C-0058-4539-A369-004C0046009D}">
    <text xml:space="preserve">CO2-Wert
</text>
  </threadedComment>
  <threadedComment ref="J276" personId="{3BA6D8D0-0F9B-53C8-9990-05222548B652}" id="{002C00D4-0039-4F42-8CFD-002E00060044}">
    <text xml:space="preserve">CO2-Wert
</text>
  </threadedComment>
  <threadedComment ref="K276" personId="{3BA6D8D0-0F9B-53C8-9990-05222548B652}" id="{00100081-00E0-4A87-9100-003100B600FF}">
    <text xml:space="preserve">CO2-Wert
</text>
  </threadedComment>
  <threadedComment ref="L276" personId="{3BA6D8D0-0F9B-53C8-9990-05222548B652}" id="{000C001E-00DB-43B2-9FD0-009300C000DD}">
    <text xml:space="preserve">CO2-Wert
</text>
  </threadedComment>
  <threadedComment ref="M276" personId="{3BA6D8D0-0F9B-53C8-9990-05222548B652}" id="{0063003C-0024-451D-8BA8-00D20023008E}">
    <text xml:space="preserve">CO2-Wert
</text>
  </threadedComment>
  <threadedComment ref="N276" personId="{3BA6D8D0-0F9B-53C8-9990-05222548B652}" id="{00960086-0087-45D6-8AD7-00C3004100D5}">
    <text xml:space="preserve">CO2-Wert
</text>
  </threadedComment>
  <threadedComment ref="O276" personId="{3BA6D8D0-0F9B-53C8-9990-05222548B652}" id="{00B500D4-001D-4437-B314-0053006E007C}">
    <text xml:space="preserve">CO2-Wert
</text>
  </threadedComment>
  <threadedComment ref="P276" personId="{3BA6D8D0-0F9B-53C8-9990-05222548B652}" id="{00490058-008E-4E5C-BFFA-00C800890089}">
    <text xml:space="preserve">CO2-Wert
</text>
  </threadedComment>
  <threadedComment ref="Q276" personId="{3BA6D8D0-0F9B-53C8-9990-05222548B652}" id="{0025004F-0021-4365-890D-004D00370016}">
    <text xml:space="preserve">CO2-Wert
</text>
  </threadedComment>
  <threadedComment ref="R276" personId="{3BA6D8D0-0F9B-53C8-9990-05222548B652}" id="{00630025-0026-4E69-8BFF-00B9002D006B}">
    <text xml:space="preserve">CO2-Wert
</text>
  </threadedComment>
  <threadedComment ref="S276" personId="{3BA6D8D0-0F9B-53C8-9990-05222548B652}" id="{00EA00AF-00D0-4498-B525-007A00DA0046}">
    <text xml:space="preserve">CO2-Wert
</text>
  </threadedComment>
  <threadedComment ref="T276" personId="{3BA6D8D0-0F9B-53C8-9990-05222548B652}" id="{000700B8-000D-446E-8FBB-00DB00F9003E}">
    <text xml:space="preserve">CO2-Wert
</text>
  </threadedComment>
  <threadedComment ref="U276" personId="{3BA6D8D0-0F9B-53C8-9990-05222548B652}" id="{002E00DF-0089-40AC-84D4-000E00500085}">
    <text xml:space="preserve">CO2-Wert
</text>
  </threadedComment>
  <threadedComment ref="V276" personId="{3BA6D8D0-0F9B-53C8-9990-05222548B652}" id="{001300CF-00C7-48BF-81A5-000100410093}">
    <text xml:space="preserve">CO2-Wert
</text>
  </threadedComment>
  <threadedComment ref="W276" personId="{3BA6D8D0-0F9B-53C8-9990-05222548B652}" id="{005B0052-00FA-4A53-8C9C-009D000600C0}">
    <text xml:space="preserve">CO2-Wert
</text>
  </threadedComment>
  <threadedComment ref="X276" personId="{3BA6D8D0-0F9B-53C8-9990-05222548B652}" id="{005E0045-0015-4CEA-B466-001700090063}">
    <text xml:space="preserve">CO2-Wert
</text>
  </threadedComment>
  <threadedComment ref="Y276" personId="{3BA6D8D0-0F9B-53C8-9990-05222548B652}" id="{00EA0076-00F4-40D3-98F8-00E0005D005B}">
    <text xml:space="preserve">CO2-Wert
</text>
  </threadedComment>
  <threadedComment ref="Z276" personId="{3BA6D8D0-0F9B-53C8-9990-05222548B652}" id="{0004007D-000A-41E6-AEB3-00B80013005A}">
    <text xml:space="preserve">CO2-Wert
</text>
  </threadedComment>
  <threadedComment ref="I277" personId="{456EE2ED-E670-A743-CDD7-8DCA46ED5B0E}" id="{001800C4-0094-4299-A7B1-00E9004700ED}">
    <text xml:space="preserve">Textfeld
</text>
  </threadedComment>
  <threadedComment ref="J277" personId="{456EE2ED-E670-A743-CDD7-8DCA46ED5B0E}" id="{0067008C-00FA-4732-B016-00EA008A00F4}">
    <text xml:space="preserve">Textfeld
</text>
  </threadedComment>
  <threadedComment ref="K277" personId="{456EE2ED-E670-A743-CDD7-8DCA46ED5B0E}" id="{003800C6-00D3-4F96-81D6-00DA00B90052}">
    <text xml:space="preserve">Textfeld
</text>
  </threadedComment>
  <threadedComment ref="L277" personId="{456EE2ED-E670-A743-CDD7-8DCA46ED5B0E}" id="{00820020-007A-4153-8E00-00CF003F005E}">
    <text xml:space="preserve">Textfeld
</text>
  </threadedComment>
  <threadedComment ref="M277" personId="{456EE2ED-E670-A743-CDD7-8DCA46ED5B0E}" id="{00E10056-00BD-4D87-8843-0088004C0008}">
    <text xml:space="preserve">Textfeld
</text>
  </threadedComment>
  <threadedComment ref="N277" personId="{456EE2ED-E670-A743-CDD7-8DCA46ED5B0E}" id="{0015005D-004C-4D7C-9CE7-0042002B007F}">
    <text xml:space="preserve">Textfeld
</text>
  </threadedComment>
  <threadedComment ref="O277" personId="{456EE2ED-E670-A743-CDD7-8DCA46ED5B0E}" id="{000F0025-00D9-47B7-80FB-0003000500BE}">
    <text xml:space="preserve">Textfeld
</text>
  </threadedComment>
  <threadedComment ref="P277" personId="{456EE2ED-E670-A743-CDD7-8DCA46ED5B0E}" id="{000D00D9-00E4-41D8-B63C-00AF00250092}">
    <text xml:space="preserve">Textfeld
</text>
  </threadedComment>
  <threadedComment ref="Q277" personId="{456EE2ED-E670-A743-CDD7-8DCA46ED5B0E}" id="{00DF00C7-000C-4F70-BED3-00D0000800E7}">
    <text xml:space="preserve">Textfeld
</text>
  </threadedComment>
  <threadedComment ref="R277" personId="{456EE2ED-E670-A743-CDD7-8DCA46ED5B0E}" id="{004A00AB-0051-428D-908B-0081001900A2}">
    <text xml:space="preserve">Textfeld
</text>
  </threadedComment>
  <threadedComment ref="S277" personId="{456EE2ED-E670-A743-CDD7-8DCA46ED5B0E}" id="{00E800F9-00DD-4C8B-A3E0-00620095005A}">
    <text xml:space="preserve">Textfeld
</text>
  </threadedComment>
  <threadedComment ref="T277" personId="{456EE2ED-E670-A743-CDD7-8DCA46ED5B0E}" id="{00740046-00EB-4277-B8C4-003700F70009}">
    <text xml:space="preserve">Textfeld
</text>
  </threadedComment>
  <threadedComment ref="U277" personId="{456EE2ED-E670-A743-CDD7-8DCA46ED5B0E}" id="{008A00E5-00FF-45D7-9C0F-001B00F70081}">
    <text xml:space="preserve">Textfeld
</text>
  </threadedComment>
  <threadedComment ref="V277" personId="{456EE2ED-E670-A743-CDD7-8DCA46ED5B0E}" id="{00380035-003B-4916-BC4F-00EF00BC0099}">
    <text xml:space="preserve">Textfeld
</text>
  </threadedComment>
  <threadedComment ref="W277" personId="{456EE2ED-E670-A743-CDD7-8DCA46ED5B0E}" id="{00FB00D0-0073-4E0E-AC33-002000C4005D}">
    <text xml:space="preserve">Textfeld
</text>
  </threadedComment>
  <threadedComment ref="X277" personId="{456EE2ED-E670-A743-CDD7-8DCA46ED5B0E}" id="{0001007B-00F6-429E-AA8F-0060001E0022}">
    <text xml:space="preserve">Textfeld
</text>
  </threadedComment>
  <threadedComment ref="Y277" personId="{456EE2ED-E670-A743-CDD7-8DCA46ED5B0E}" id="{00C2004C-005A-48DA-91EB-00B2004800D2}">
    <text xml:space="preserve">Textfeld
</text>
  </threadedComment>
  <threadedComment ref="Z277" personId="{456EE2ED-E670-A743-CDD7-8DCA46ED5B0E}" id="{008700AF-0005-468B-BC34-00B300EB0089}">
    <text xml:space="preserve">Textfeld
</text>
  </threadedComment>
  <threadedComment ref="I278" personId="{3BA6D8D0-0F9B-53C8-9990-05222548B652}" id="{00DA00EE-001B-481E-89A8-008E0024004B}">
    <text xml:space="preserve">CO2-Wert
</text>
  </threadedComment>
  <threadedComment ref="J278" personId="{3BA6D8D0-0F9B-53C8-9990-05222548B652}" id="{001100D1-00D8-4A3B-BAD8-005D004900EC}">
    <text xml:space="preserve">CO2-Wert
</text>
  </threadedComment>
  <threadedComment ref="K278" personId="{3BA6D8D0-0F9B-53C8-9990-05222548B652}" id="{0024005E-006C-4AF8-AF52-0022008900F6}">
    <text xml:space="preserve">CO2-Wert
</text>
  </threadedComment>
  <threadedComment ref="L278" personId="{3BA6D8D0-0F9B-53C8-9990-05222548B652}" id="{00370053-004A-4E3B-9532-004900670062}">
    <text xml:space="preserve">CO2-Wert
</text>
  </threadedComment>
  <threadedComment ref="M278" personId="{3BA6D8D0-0F9B-53C8-9990-05222548B652}" id="{00360043-0012-4135-A0B2-0077002500AA}">
    <text xml:space="preserve">CO2-Wert
</text>
  </threadedComment>
  <threadedComment ref="N278" personId="{3BA6D8D0-0F9B-53C8-9990-05222548B652}" id="{00500096-0080-4308-A2B0-00D200C800E8}">
    <text xml:space="preserve">CO2-Wert
</text>
  </threadedComment>
  <threadedComment ref="O278" personId="{3BA6D8D0-0F9B-53C8-9990-05222548B652}" id="{006B00F4-00FD-410E-A57A-005A00A9008D}">
    <text xml:space="preserve">CO2-Wert
</text>
  </threadedComment>
  <threadedComment ref="P278" personId="{3BA6D8D0-0F9B-53C8-9990-05222548B652}" id="{003500A8-0092-4E45-B7D3-007700F900D6}">
    <text xml:space="preserve">CO2-Wert
</text>
  </threadedComment>
  <threadedComment ref="Q278" personId="{3BA6D8D0-0F9B-53C8-9990-05222548B652}" id="{004C007B-00F2-4898-AEBC-00F600A200FB}">
    <text xml:space="preserve">CO2-Wert
</text>
  </threadedComment>
  <threadedComment ref="R278" personId="{3BA6D8D0-0F9B-53C8-9990-05222548B652}" id="{00340000-00D4-4ABC-A5B5-00D100E20048}">
    <text xml:space="preserve">CO2-Wert
</text>
  </threadedComment>
  <threadedComment ref="S278" personId="{3BA6D8D0-0F9B-53C8-9990-05222548B652}" id="{00F800AE-0040-4FB6-9ADA-0020005600F0}">
    <text xml:space="preserve">CO2-Wert
</text>
  </threadedComment>
  <threadedComment ref="T278" personId="{3BA6D8D0-0F9B-53C8-9990-05222548B652}" id="{00CB00FE-00AF-4662-A8A5-0009008F00F3}">
    <text xml:space="preserve">CO2-Wert
</text>
  </threadedComment>
  <threadedComment ref="U278" personId="{3BA6D8D0-0F9B-53C8-9990-05222548B652}" id="{001A0089-006C-4C51-8D9A-00F600AD0018}">
    <text xml:space="preserve">CO2-Wert
</text>
  </threadedComment>
  <threadedComment ref="V278" personId="{3BA6D8D0-0F9B-53C8-9990-05222548B652}" id="{00EF00CE-00AE-491B-9518-00D900BA00CB}">
    <text xml:space="preserve">CO2-Wert
</text>
  </threadedComment>
  <threadedComment ref="W278" personId="{3BA6D8D0-0F9B-53C8-9990-05222548B652}" id="{0007001B-004B-49CA-9191-007E00E400B3}">
    <text xml:space="preserve">CO2-Wert
</text>
  </threadedComment>
  <threadedComment ref="X278" personId="{3BA6D8D0-0F9B-53C8-9990-05222548B652}" id="{005400FC-00F6-4B2B-9B16-00A200270078}">
    <text xml:space="preserve">CO2-Wert
</text>
  </threadedComment>
  <threadedComment ref="Y278" personId="{3BA6D8D0-0F9B-53C8-9990-05222548B652}" id="{0019004E-003A-4907-A20D-0030009400F9}">
    <text xml:space="preserve">CO2-Wert
</text>
  </threadedComment>
  <threadedComment ref="Z278" personId="{3BA6D8D0-0F9B-53C8-9990-05222548B652}" id="{001D00DC-003D-4797-BA0F-005800750060}">
    <text xml:space="preserve">CO2-Wert
</text>
  </threadedComment>
  <threadedComment ref="I279" personId="{456EE2ED-E670-A743-CDD7-8DCA46ED5B0E}" id="{00070002-00DA-4BB1-A0FD-003400070042}">
    <text xml:space="preserve">Textfeld
</text>
  </threadedComment>
  <threadedComment ref="J279" personId="{456EE2ED-E670-A743-CDD7-8DCA46ED5B0E}" id="{00110020-0060-48AC-AF8F-003B00A5003D}">
    <text xml:space="preserve">Textfeld
</text>
  </threadedComment>
  <threadedComment ref="K279" personId="{456EE2ED-E670-A743-CDD7-8DCA46ED5B0E}" id="{00F000CD-00E6-4D77-AA3D-00E800BD0029}">
    <text xml:space="preserve">Textfeld
</text>
  </threadedComment>
  <threadedComment ref="L279" personId="{456EE2ED-E670-A743-CDD7-8DCA46ED5B0E}" id="{00B200D0-0057-4534-9307-0015004200C6}">
    <text xml:space="preserve">Textfeld
</text>
  </threadedComment>
  <threadedComment ref="M279" personId="{456EE2ED-E670-A743-CDD7-8DCA46ED5B0E}" id="{00F50048-0095-4B96-9EA2-002900F4004D}">
    <text xml:space="preserve">Textfeld
</text>
  </threadedComment>
  <threadedComment ref="N279" personId="{456EE2ED-E670-A743-CDD7-8DCA46ED5B0E}" id="{00CC0007-0054-4F52-977C-00A500E60021}">
    <text xml:space="preserve">Textfeld
</text>
  </threadedComment>
  <threadedComment ref="O279" personId="{456EE2ED-E670-A743-CDD7-8DCA46ED5B0E}" id="{003A0054-0003-4149-864B-0025009E0056}">
    <text xml:space="preserve">Textfeld
</text>
  </threadedComment>
  <threadedComment ref="P279" personId="{456EE2ED-E670-A743-CDD7-8DCA46ED5B0E}" id="{00C7002F-0018-419B-B106-00B00058004F}">
    <text xml:space="preserve">Textfeld
</text>
  </threadedComment>
  <threadedComment ref="Q279" personId="{456EE2ED-E670-A743-CDD7-8DCA46ED5B0E}" id="{008200BD-00D4-464F-808F-001600810090}">
    <text xml:space="preserve">Textfeld
</text>
  </threadedComment>
  <threadedComment ref="R279" personId="{456EE2ED-E670-A743-CDD7-8DCA46ED5B0E}" id="{002900A5-00A9-4697-B235-00E700E20065}">
    <text xml:space="preserve">Textfeld
</text>
  </threadedComment>
  <threadedComment ref="S279" personId="{456EE2ED-E670-A743-CDD7-8DCA46ED5B0E}" id="{00150073-000A-4F82-AC02-006900E4009C}">
    <text xml:space="preserve">Textfeld
</text>
  </threadedComment>
  <threadedComment ref="T279" personId="{456EE2ED-E670-A743-CDD7-8DCA46ED5B0E}" id="{00080025-0007-44DB-B146-00D800560078}">
    <text xml:space="preserve">Textfeld
</text>
  </threadedComment>
  <threadedComment ref="U279" personId="{456EE2ED-E670-A743-CDD7-8DCA46ED5B0E}" id="{008E00E3-006A-4B5A-BB26-00E700880079}">
    <text xml:space="preserve">Textfeld
</text>
  </threadedComment>
  <threadedComment ref="V279" personId="{456EE2ED-E670-A743-CDD7-8DCA46ED5B0E}" id="{001500BF-002C-47C7-817F-001400150049}">
    <text xml:space="preserve">Textfeld
</text>
  </threadedComment>
  <threadedComment ref="W279" personId="{456EE2ED-E670-A743-CDD7-8DCA46ED5B0E}" id="{00A300FE-00BA-4D00-9E11-0069002600F1}">
    <text xml:space="preserve">Textfeld
</text>
  </threadedComment>
  <threadedComment ref="X279" personId="{456EE2ED-E670-A743-CDD7-8DCA46ED5B0E}" id="{00420038-00A6-4201-AA38-00D4000E007E}">
    <text xml:space="preserve">Textfeld
</text>
  </threadedComment>
  <threadedComment ref="Y279" personId="{456EE2ED-E670-A743-CDD7-8DCA46ED5B0E}" id="{002F00A8-0064-4085-9048-005C00C600AC}">
    <text xml:space="preserve">Textfeld
</text>
  </threadedComment>
  <threadedComment ref="Z279" personId="{456EE2ED-E670-A743-CDD7-8DCA46ED5B0E}" id="{00820093-009D-42D8-AF2C-00DA0088004D}">
    <text xml:space="preserve">Textfeld
</text>
  </threadedComment>
  <threadedComment ref="I280" personId="{3BA6D8D0-0F9B-53C8-9990-05222548B652}" id="{00B700AA-007F-4967-8301-00AC001F00F6}">
    <text xml:space="preserve">CO2-Wert
</text>
  </threadedComment>
  <threadedComment ref="J280" personId="{3BA6D8D0-0F9B-53C8-9990-05222548B652}" id="{00B900DE-00AB-4F44-B32D-00F800AD0091}">
    <text xml:space="preserve">CO2-Wert
</text>
  </threadedComment>
  <threadedComment ref="K280" personId="{3BA6D8D0-0F9B-53C8-9990-05222548B652}" id="{00960044-0002-4709-9412-00B40047005D}">
    <text xml:space="preserve">CO2-Wert
</text>
  </threadedComment>
  <threadedComment ref="L280" personId="{3BA6D8D0-0F9B-53C8-9990-05222548B652}" id="{007D0000-00D6-462D-8AEB-00F0002C008A}">
    <text xml:space="preserve">CO2-Wert
</text>
  </threadedComment>
  <threadedComment ref="M280" personId="{3BA6D8D0-0F9B-53C8-9990-05222548B652}" id="{00DA002F-0085-4CD2-BE67-005800BE00A2}">
    <text xml:space="preserve">CO2-Wert
</text>
  </threadedComment>
  <threadedComment ref="N280" personId="{3BA6D8D0-0F9B-53C8-9990-05222548B652}" id="{00510050-00DA-45BC-8A81-004700450075}">
    <text xml:space="preserve">CO2-Wert
</text>
  </threadedComment>
  <threadedComment ref="O280" personId="{3BA6D8D0-0F9B-53C8-9990-05222548B652}" id="{00B300DC-001C-49FB-BD19-008C00AB0011}">
    <text xml:space="preserve">CO2-Wert
</text>
  </threadedComment>
  <threadedComment ref="P280" personId="{3BA6D8D0-0F9B-53C8-9990-05222548B652}" id="{00E200B3-0097-4E6A-B1E9-00EA00DC00C5}">
    <text xml:space="preserve">CO2-Wert
</text>
  </threadedComment>
  <threadedComment ref="Q280" personId="{3BA6D8D0-0F9B-53C8-9990-05222548B652}" id="{00E300F8-005F-4DB2-80CE-002F00A70007}">
    <text xml:space="preserve">CO2-Wert
</text>
  </threadedComment>
  <threadedComment ref="R280" personId="{3BA6D8D0-0F9B-53C8-9990-05222548B652}" id="{00FA002D-0014-4092-98E2-006E00C80094}">
    <text xml:space="preserve">CO2-Wert
</text>
  </threadedComment>
  <threadedComment ref="S280" personId="{3BA6D8D0-0F9B-53C8-9990-05222548B652}" id="{00410068-0066-4C0C-B28B-007D00C50031}">
    <text xml:space="preserve">CO2-Wert
</text>
  </threadedComment>
  <threadedComment ref="T280" personId="{3BA6D8D0-0F9B-53C8-9990-05222548B652}" id="{0055002B-0037-47E7-9035-004900C40044}">
    <text xml:space="preserve">CO2-Wert
</text>
  </threadedComment>
  <threadedComment ref="U280" personId="{3BA6D8D0-0F9B-53C8-9990-05222548B652}" id="{00A00093-0077-423A-9AE5-009200DE0078}">
    <text xml:space="preserve">CO2-Wert
</text>
  </threadedComment>
  <threadedComment ref="V280" personId="{3BA6D8D0-0F9B-53C8-9990-05222548B652}" id="{003D00AC-008E-4AB1-BD51-00E300660031}">
    <text xml:space="preserve">CO2-Wert
</text>
  </threadedComment>
  <threadedComment ref="W280" personId="{3BA6D8D0-0F9B-53C8-9990-05222548B652}" id="{0050006F-0051-4DD0-AA2F-004F000D0018}">
    <text xml:space="preserve">CO2-Wert
</text>
  </threadedComment>
  <threadedComment ref="X280" personId="{3BA6D8D0-0F9B-53C8-9990-05222548B652}" id="{0005004C-0034-4F44-A51B-00CC00F000E0}">
    <text xml:space="preserve">CO2-Wert
</text>
  </threadedComment>
  <threadedComment ref="Y280" personId="{3BA6D8D0-0F9B-53C8-9990-05222548B652}" id="{0015002F-000B-4EDB-88A6-007A00F30067}">
    <text xml:space="preserve">CO2-Wert
</text>
  </threadedComment>
  <threadedComment ref="Z280" personId="{3BA6D8D0-0F9B-53C8-9990-05222548B652}" id="{002E00E4-005C-4DED-B8EE-003200E9008C}">
    <text xml:space="preserve">CO2-Wert
</text>
  </threadedComment>
  <threadedComment ref="I281" personId="{456EE2ED-E670-A743-CDD7-8DCA46ED5B0E}" id="{00920033-00A4-46EF-82DB-006B008100B1}">
    <text xml:space="preserve">Textfeld
</text>
  </threadedComment>
  <threadedComment ref="J281" personId="{456EE2ED-E670-A743-CDD7-8DCA46ED5B0E}" id="{00A500AB-004B-4ED6-B622-00360026003A}">
    <text xml:space="preserve">Textfeld
</text>
  </threadedComment>
  <threadedComment ref="K281" personId="{456EE2ED-E670-A743-CDD7-8DCA46ED5B0E}" id="{007B005E-00FE-4E17-9ADA-006300470018}">
    <text xml:space="preserve">Textfeld
</text>
  </threadedComment>
  <threadedComment ref="L281" personId="{456EE2ED-E670-A743-CDD7-8DCA46ED5B0E}" id="{00FA0090-00E8-4DCE-B5B9-004D009D00B3}">
    <text xml:space="preserve">Textfeld
</text>
  </threadedComment>
  <threadedComment ref="M281" personId="{456EE2ED-E670-A743-CDD7-8DCA46ED5B0E}" id="{00D600DB-005E-4100-88F4-006200D10041}">
    <text xml:space="preserve">Textfeld
</text>
  </threadedComment>
  <threadedComment ref="N281" personId="{456EE2ED-E670-A743-CDD7-8DCA46ED5B0E}" id="{006F0053-0026-43D9-BACD-000500920041}">
    <text xml:space="preserve">Textfeld
</text>
  </threadedComment>
  <threadedComment ref="O281" personId="{456EE2ED-E670-A743-CDD7-8DCA46ED5B0E}" id="{0093003D-00D9-453A-8136-005000700049}">
    <text xml:space="preserve">Textfeld
</text>
  </threadedComment>
  <threadedComment ref="P281" personId="{456EE2ED-E670-A743-CDD7-8DCA46ED5B0E}" id="{009F00EC-00EA-48B8-9D0C-002600E600F2}">
    <text xml:space="preserve">Textfeld
</text>
  </threadedComment>
  <threadedComment ref="Q281" personId="{456EE2ED-E670-A743-CDD7-8DCA46ED5B0E}" id="{008A002C-00CA-4636-BED6-008800290074}">
    <text xml:space="preserve">Textfeld
</text>
  </threadedComment>
  <threadedComment ref="R281" personId="{456EE2ED-E670-A743-CDD7-8DCA46ED5B0E}" id="{00D80095-0055-4167-A406-0039000A0041}">
    <text xml:space="preserve">Textfeld
</text>
  </threadedComment>
  <threadedComment ref="S281" personId="{456EE2ED-E670-A743-CDD7-8DCA46ED5B0E}" id="{008F002A-0003-42C9-88D2-003E004100CF}">
    <text xml:space="preserve">Textfeld
</text>
  </threadedComment>
  <threadedComment ref="T281" personId="{456EE2ED-E670-A743-CDD7-8DCA46ED5B0E}" id="{009200C5-006F-4A53-A242-00F500360079}">
    <text xml:space="preserve">Textfeld
</text>
  </threadedComment>
  <threadedComment ref="U281" personId="{456EE2ED-E670-A743-CDD7-8DCA46ED5B0E}" id="{00440092-003D-4078-B88D-00CE007D00DF}">
    <text xml:space="preserve">Textfeld
</text>
  </threadedComment>
  <threadedComment ref="V281" personId="{456EE2ED-E670-A743-CDD7-8DCA46ED5B0E}" id="{00DD0014-00B0-4794-9398-00950052002C}">
    <text xml:space="preserve">Textfeld
</text>
  </threadedComment>
  <threadedComment ref="W281" personId="{456EE2ED-E670-A743-CDD7-8DCA46ED5B0E}" id="{00BD0091-00EE-4918-AF2C-000C002C0033}">
    <text xml:space="preserve">Textfeld
</text>
  </threadedComment>
  <threadedComment ref="X281" personId="{456EE2ED-E670-A743-CDD7-8DCA46ED5B0E}" id="{00A800CA-00CB-480C-9507-0004006300BD}">
    <text xml:space="preserve">Textfeld
</text>
  </threadedComment>
  <threadedComment ref="Y281" personId="{456EE2ED-E670-A743-CDD7-8DCA46ED5B0E}" id="{0061008F-003F-4826-9710-0048007E0049}">
    <text xml:space="preserve">Textfeld
</text>
  </threadedComment>
  <threadedComment ref="Z281" personId="{456EE2ED-E670-A743-CDD7-8DCA46ED5B0E}" id="{003C009A-0031-47A1-A7A8-0007005E0071}">
    <text xml:space="preserve">Textfeld
</text>
  </threadedComment>
  <threadedComment ref="I282" personId="{3BA6D8D0-0F9B-53C8-9990-05222548B652}" id="{003F0031-0040-4CFA-8DB7-00870079002F}">
    <text xml:space="preserve">CO2-Wert
</text>
  </threadedComment>
  <threadedComment ref="J282" personId="{3BA6D8D0-0F9B-53C8-9990-05222548B652}" id="{00C200B7-00A4-4D5D-9FD7-00DE00000055}">
    <text xml:space="preserve">CO2-Wert
</text>
  </threadedComment>
  <threadedComment ref="K282" personId="{3BA6D8D0-0F9B-53C8-9990-05222548B652}" id="{00DA00E4-0093-45CD-8E86-00B3006D0001}">
    <text xml:space="preserve">CO2-Wert
</text>
  </threadedComment>
  <threadedComment ref="L282" personId="{3BA6D8D0-0F9B-53C8-9990-05222548B652}" id="{008E001C-005D-48C6-9524-00E0003D00C5}">
    <text xml:space="preserve">CO2-Wert
</text>
  </threadedComment>
  <threadedComment ref="M282" personId="{3BA6D8D0-0F9B-53C8-9990-05222548B652}" id="{009D00C5-0088-43BD-94BF-002C001F0049}">
    <text xml:space="preserve">CO2-Wert
</text>
  </threadedComment>
  <threadedComment ref="N282" personId="{3BA6D8D0-0F9B-53C8-9990-05222548B652}" id="{005E0052-00F4-4806-95A9-0042000D0010}">
    <text xml:space="preserve">CO2-Wert
</text>
  </threadedComment>
  <threadedComment ref="O282" personId="{3BA6D8D0-0F9B-53C8-9990-05222548B652}" id="{00D8001A-0042-4410-A095-00B700FB009B}">
    <text xml:space="preserve">CO2-Wert
</text>
  </threadedComment>
  <threadedComment ref="P282" personId="{3BA6D8D0-0F9B-53C8-9990-05222548B652}" id="{00250029-0042-4704-B050-0042001300C8}">
    <text xml:space="preserve">CO2-Wert
</text>
  </threadedComment>
  <threadedComment ref="Q282" personId="{3BA6D8D0-0F9B-53C8-9990-05222548B652}" id="{00A900EE-0085-48CE-A662-000A009E00F1}">
    <text xml:space="preserve">CO2-Wert
</text>
  </threadedComment>
  <threadedComment ref="R282" personId="{3BA6D8D0-0F9B-53C8-9990-05222548B652}" id="{00310033-0059-49FF-B1A2-001B00C300DD}">
    <text xml:space="preserve">CO2-Wert
</text>
  </threadedComment>
  <threadedComment ref="S282" personId="{3BA6D8D0-0F9B-53C8-9990-05222548B652}" id="{002600A6-00CA-4072-89C3-0035001D0066}">
    <text xml:space="preserve">CO2-Wert
</text>
  </threadedComment>
  <threadedComment ref="T282" personId="{3BA6D8D0-0F9B-53C8-9990-05222548B652}" id="{0072007D-0088-42E4-832A-0078003D00E0}">
    <text xml:space="preserve">CO2-Wert
</text>
  </threadedComment>
  <threadedComment ref="U282" personId="{3BA6D8D0-0F9B-53C8-9990-05222548B652}" id="{009200C7-007C-4585-A96A-00F500470034}">
    <text xml:space="preserve">CO2-Wert
</text>
  </threadedComment>
  <threadedComment ref="V282" personId="{3BA6D8D0-0F9B-53C8-9990-05222548B652}" id="{0063005C-009D-4E18-A437-0005000700C7}">
    <text xml:space="preserve">CO2-Wert
</text>
  </threadedComment>
  <threadedComment ref="W282" personId="{3BA6D8D0-0F9B-53C8-9990-05222548B652}" id="{00920006-00D3-4A1D-9CEE-006500CF0014}">
    <text xml:space="preserve">CO2-Wert
</text>
  </threadedComment>
  <threadedComment ref="X282" personId="{3BA6D8D0-0F9B-53C8-9990-05222548B652}" id="{001400A2-00E7-407B-A6E8-00F4006A0086}">
    <text xml:space="preserve">CO2-Wert
</text>
  </threadedComment>
  <threadedComment ref="Y282" personId="{3BA6D8D0-0F9B-53C8-9990-05222548B652}" id="{00C1008A-0015-48BE-9895-00D100580021}">
    <text xml:space="preserve">CO2-Wert
</text>
  </threadedComment>
  <threadedComment ref="Z282" personId="{3BA6D8D0-0F9B-53C8-9990-05222548B652}" id="{00B00000-00F0-4EB0-8C53-00960040008D}">
    <text xml:space="preserve">CO2-Wert
</text>
  </threadedComment>
  <threadedComment ref="I283" personId="{456EE2ED-E670-A743-CDD7-8DCA46ED5B0E}" id="{003B0010-00A7-4962-99C3-00E10043004B}">
    <text xml:space="preserve">Textfeld
</text>
  </threadedComment>
  <threadedComment ref="J283" personId="{456EE2ED-E670-A743-CDD7-8DCA46ED5B0E}" id="{009D0037-0013-4CD9-B8A7-0010008700B9}">
    <text xml:space="preserve">Textfeld
</text>
  </threadedComment>
  <threadedComment ref="K283" personId="{456EE2ED-E670-A743-CDD7-8DCA46ED5B0E}" id="{00E300DB-00EF-4617-ADAD-001200140042}">
    <text xml:space="preserve">Textfeld
</text>
  </threadedComment>
  <threadedComment ref="L283" personId="{456EE2ED-E670-A743-CDD7-8DCA46ED5B0E}" id="{0094003D-0062-4087-9766-0057005F004D}">
    <text xml:space="preserve">Textfeld
</text>
  </threadedComment>
  <threadedComment ref="M283" personId="{456EE2ED-E670-A743-CDD7-8DCA46ED5B0E}" id="{00070098-0011-408D-B9BB-007C00B20002}">
    <text xml:space="preserve">Textfeld
</text>
  </threadedComment>
  <threadedComment ref="N283" personId="{456EE2ED-E670-A743-CDD7-8DCA46ED5B0E}" id="{00F80044-0066-4670-9B7C-005800310000}">
    <text xml:space="preserve">Textfeld
</text>
  </threadedComment>
  <threadedComment ref="O283" personId="{456EE2ED-E670-A743-CDD7-8DCA46ED5B0E}" id="{00E70068-00A7-4940-8853-0052004000A4}">
    <text xml:space="preserve">Textfeld
</text>
  </threadedComment>
  <threadedComment ref="P283" personId="{456EE2ED-E670-A743-CDD7-8DCA46ED5B0E}" id="{009A00A4-005E-4091-9CDE-003C00BB005C}">
    <text xml:space="preserve">Textfeld
</text>
  </threadedComment>
  <threadedComment ref="Q283" personId="{456EE2ED-E670-A743-CDD7-8DCA46ED5B0E}" id="{002F005A-0070-4D43-8F56-003000E600D9}">
    <text xml:space="preserve">Textfeld
</text>
  </threadedComment>
  <threadedComment ref="R283" personId="{456EE2ED-E670-A743-CDD7-8DCA46ED5B0E}" id="{00E000E4-00E0-4E84-BD9B-00B300A90043}">
    <text xml:space="preserve">Textfeld
</text>
  </threadedComment>
  <threadedComment ref="S283" personId="{456EE2ED-E670-A743-CDD7-8DCA46ED5B0E}" id="{0020004D-00AE-4CFD-AC35-0091004D00C4}">
    <text xml:space="preserve">Textfeld
</text>
  </threadedComment>
  <threadedComment ref="T283" personId="{456EE2ED-E670-A743-CDD7-8DCA46ED5B0E}" id="{009D007B-0065-4A51-AD96-002500D500BB}">
    <text xml:space="preserve">Textfeld
</text>
  </threadedComment>
  <threadedComment ref="U283" personId="{456EE2ED-E670-A743-CDD7-8DCA46ED5B0E}" id="{00FB00C6-001F-43CA-86FE-00AA0039007A}">
    <text xml:space="preserve">Textfeld
</text>
  </threadedComment>
  <threadedComment ref="V283" personId="{456EE2ED-E670-A743-CDD7-8DCA46ED5B0E}" id="{00540095-00DB-4C41-8CC6-006E009C0088}">
    <text xml:space="preserve">Textfeld
</text>
  </threadedComment>
  <threadedComment ref="W283" personId="{456EE2ED-E670-A743-CDD7-8DCA46ED5B0E}" id="{0023000D-003F-4821-BCA6-00D6008F00EC}">
    <text xml:space="preserve">Textfeld
</text>
  </threadedComment>
  <threadedComment ref="X283" personId="{456EE2ED-E670-A743-CDD7-8DCA46ED5B0E}" id="{00FF0040-005D-4C82-896C-001F00BA0031}">
    <text xml:space="preserve">Textfeld
</text>
  </threadedComment>
  <threadedComment ref="Y283" personId="{456EE2ED-E670-A743-CDD7-8DCA46ED5B0E}" id="{00ED0074-0090-4A5F-BB0E-00A4009F0013}">
    <text xml:space="preserve">Textfeld
</text>
  </threadedComment>
  <threadedComment ref="Z283" personId="{456EE2ED-E670-A743-CDD7-8DCA46ED5B0E}" id="{0011006D-00A5-4DFC-9148-008F00480002}">
    <text xml:space="preserve">Textfeld
</text>
  </threadedComment>
  <threadedComment ref="I284" personId="{3BA6D8D0-0F9B-53C8-9990-05222548B652}" id="{003100A6-004C-4ADA-9D8A-003800FD00CD}">
    <text xml:space="preserve">CO2-Wert
</text>
  </threadedComment>
  <threadedComment ref="J284" personId="{3BA6D8D0-0F9B-53C8-9990-05222548B652}" id="{00E40069-0091-413C-85FE-004F008F007D}">
    <text xml:space="preserve">CO2-Wert
</text>
  </threadedComment>
  <threadedComment ref="K284" personId="{3BA6D8D0-0F9B-53C8-9990-05222548B652}" id="{004B00F4-0069-4BF6-8E29-0054001C0060}">
    <text xml:space="preserve">CO2-Wert
</text>
  </threadedComment>
  <threadedComment ref="L284" personId="{3BA6D8D0-0F9B-53C8-9990-05222548B652}" id="{00260078-0042-4BEF-8BBF-0040002E005F}">
    <text xml:space="preserve">CO2-Wert
</text>
  </threadedComment>
  <threadedComment ref="M284" personId="{3BA6D8D0-0F9B-53C8-9990-05222548B652}" id="{000B003D-00C8-4504-B0EA-004500A0008E}">
    <text xml:space="preserve">CO2-Wert
</text>
  </threadedComment>
  <threadedComment ref="N284" personId="{3BA6D8D0-0F9B-53C8-9990-05222548B652}" id="{00FE0025-00C5-4D3E-9F78-005900C300CA}">
    <text xml:space="preserve">CO2-Wert
</text>
  </threadedComment>
  <threadedComment ref="O284" personId="{3BA6D8D0-0F9B-53C8-9990-05222548B652}" id="{00220016-00B3-4949-8F4E-00DF007000A8}">
    <text xml:space="preserve">CO2-Wert
</text>
  </threadedComment>
  <threadedComment ref="P284" personId="{3BA6D8D0-0F9B-53C8-9990-05222548B652}" id="{00920042-00AD-4559-8DFC-005200B50007}">
    <text xml:space="preserve">CO2-Wert
</text>
  </threadedComment>
  <threadedComment ref="Q284" personId="{3BA6D8D0-0F9B-53C8-9990-05222548B652}" id="{00A20027-0073-4737-BDF3-008E00A60008}">
    <text xml:space="preserve">CO2-Wert
</text>
  </threadedComment>
  <threadedComment ref="R284" personId="{3BA6D8D0-0F9B-53C8-9990-05222548B652}" id="{0044002B-00A6-4888-A8F5-00CD003F00A2}">
    <text xml:space="preserve">CO2-Wert
</text>
  </threadedComment>
  <threadedComment ref="S284" personId="{3BA6D8D0-0F9B-53C8-9990-05222548B652}" id="{000B0082-0063-4BA4-8854-00B400CE00DB}">
    <text xml:space="preserve">CO2-Wert
</text>
  </threadedComment>
  <threadedComment ref="T284" personId="{3BA6D8D0-0F9B-53C8-9990-05222548B652}" id="{001E00EC-00BF-4843-B8A6-0032006E0015}">
    <text xml:space="preserve">CO2-Wert
</text>
  </threadedComment>
  <threadedComment ref="U284" personId="{3BA6D8D0-0F9B-53C8-9990-05222548B652}" id="{003D005C-0099-456C-A190-006B00DE0059}">
    <text xml:space="preserve">CO2-Wert
</text>
  </threadedComment>
  <threadedComment ref="V284" personId="{3BA6D8D0-0F9B-53C8-9990-05222548B652}" id="{009C00CF-0051-4D97-A278-008B000F0088}">
    <text xml:space="preserve">CO2-Wert
</text>
  </threadedComment>
  <threadedComment ref="W284" personId="{3BA6D8D0-0F9B-53C8-9990-05222548B652}" id="{0058008D-00D5-4C7E-B842-0058006100D9}">
    <text xml:space="preserve">CO2-Wert
</text>
  </threadedComment>
  <threadedComment ref="X284" personId="{3BA6D8D0-0F9B-53C8-9990-05222548B652}" id="{006B00D4-00D8-4A02-B3F4-002E00FB0038}">
    <text xml:space="preserve">CO2-Wert
</text>
  </threadedComment>
  <threadedComment ref="Y284" personId="{3BA6D8D0-0F9B-53C8-9990-05222548B652}" id="{00FF005B-00A4-403C-8147-003300A40066}">
    <text xml:space="preserve">CO2-Wert
</text>
  </threadedComment>
  <threadedComment ref="Z284" personId="{3BA6D8D0-0F9B-53C8-9990-05222548B652}" id="{009E00A8-0084-480C-87E8-00A9008300DD}">
    <text xml:space="preserve">CO2-Wert
</text>
  </threadedComment>
  <threadedComment ref="I285" personId="{456EE2ED-E670-A743-CDD7-8DCA46ED5B0E}" id="{005B00AF-00D6-4B4B-80F2-0041000600DA}">
    <text xml:space="preserve">Textfeld
</text>
  </threadedComment>
  <threadedComment ref="J285" personId="{456EE2ED-E670-A743-CDD7-8DCA46ED5B0E}" id="{007C007D-001D-4437-A40E-008D00000069}">
    <text xml:space="preserve">Textfeld
</text>
  </threadedComment>
  <threadedComment ref="K285" personId="{456EE2ED-E670-A743-CDD7-8DCA46ED5B0E}" id="{008600AA-0007-4815-872F-00A0009400C3}">
    <text xml:space="preserve">Textfeld
</text>
  </threadedComment>
  <threadedComment ref="L285" personId="{456EE2ED-E670-A743-CDD7-8DCA46ED5B0E}" id="{00140071-0098-44E0-990A-00F500900010}">
    <text xml:space="preserve">Textfeld
</text>
  </threadedComment>
  <threadedComment ref="M285" personId="{456EE2ED-E670-A743-CDD7-8DCA46ED5B0E}" id="{00530094-0045-4A82-B2AB-008900BD0045}">
    <text xml:space="preserve">Textfeld
</text>
  </threadedComment>
  <threadedComment ref="N285" personId="{456EE2ED-E670-A743-CDD7-8DCA46ED5B0E}" id="{0096006F-0002-44D4-A1DA-003D0066005A}">
    <text xml:space="preserve">Textfeld
</text>
  </threadedComment>
  <threadedComment ref="O285" personId="{456EE2ED-E670-A743-CDD7-8DCA46ED5B0E}" id="{00A800D4-0073-48B1-8CBF-000E00FC0013}">
    <text xml:space="preserve">Textfeld
</text>
  </threadedComment>
  <threadedComment ref="P285" personId="{456EE2ED-E670-A743-CDD7-8DCA46ED5B0E}" id="{0090008F-0037-4E83-9022-005600610071}">
    <text xml:space="preserve">Textfeld
</text>
  </threadedComment>
  <threadedComment ref="Q285" personId="{456EE2ED-E670-A743-CDD7-8DCA46ED5B0E}" id="{00B50004-00A4-4B50-96BA-006F00E600D8}">
    <text xml:space="preserve">Textfeld
</text>
  </threadedComment>
  <threadedComment ref="R285" personId="{456EE2ED-E670-A743-CDD7-8DCA46ED5B0E}" id="{007B0067-0080-416C-B0AB-0023002B0033}">
    <text xml:space="preserve">Textfeld
</text>
  </threadedComment>
  <threadedComment ref="S285" personId="{456EE2ED-E670-A743-CDD7-8DCA46ED5B0E}" id="{0025004C-0049-462E-9139-002200EE00C6}">
    <text xml:space="preserve">Textfeld
</text>
  </threadedComment>
  <threadedComment ref="T285" personId="{456EE2ED-E670-A743-CDD7-8DCA46ED5B0E}" id="{00F80025-0053-4C91-AFEB-006200FB00C7}">
    <text xml:space="preserve">Textfeld
</text>
  </threadedComment>
  <threadedComment ref="U285" personId="{456EE2ED-E670-A743-CDD7-8DCA46ED5B0E}" id="{00CF00BB-00C5-4680-B7AF-002D000E000D}">
    <text xml:space="preserve">Textfeld
</text>
  </threadedComment>
  <threadedComment ref="V285" personId="{456EE2ED-E670-A743-CDD7-8DCA46ED5B0E}" id="{00010013-0039-47F6-914C-00FC00DC009F}">
    <text xml:space="preserve">Textfeld
</text>
  </threadedComment>
  <threadedComment ref="W285" personId="{456EE2ED-E670-A743-CDD7-8DCA46ED5B0E}" id="{008800E1-0022-4395-930F-00FA00F1000F}">
    <text xml:space="preserve">Textfeld
</text>
  </threadedComment>
  <threadedComment ref="X285" personId="{456EE2ED-E670-A743-CDD7-8DCA46ED5B0E}" id="{00DB005D-0041-4B58-92F5-008800E300D2}">
    <text xml:space="preserve">Textfeld
</text>
  </threadedComment>
  <threadedComment ref="Y285" personId="{456EE2ED-E670-A743-CDD7-8DCA46ED5B0E}" id="{00010054-00FC-48D1-B013-000F000C004F}">
    <text xml:space="preserve">Textfeld
</text>
  </threadedComment>
  <threadedComment ref="Z285" personId="{456EE2ED-E670-A743-CDD7-8DCA46ED5B0E}" id="{005A005F-0002-49A1-837D-001600320024}">
    <text xml:space="preserve">Textfeld
</text>
  </threadedComment>
  <threadedComment ref="I286" personId="{3BA6D8D0-0F9B-53C8-9990-05222548B652}" id="{00C20097-0072-4AEC-BFB9-002D00EB00F3}">
    <text xml:space="preserve">CO2-Wert
</text>
  </threadedComment>
  <threadedComment ref="J286" personId="{3BA6D8D0-0F9B-53C8-9990-05222548B652}" id="{00940059-0045-429C-B9CA-00BF007000A1}">
    <text xml:space="preserve">CO2-Wert
</text>
  </threadedComment>
  <threadedComment ref="K286" personId="{3BA6D8D0-0F9B-53C8-9990-05222548B652}" id="{00060028-00A4-49CB-9209-009400CE0083}">
    <text xml:space="preserve">CO2-Wert
</text>
  </threadedComment>
  <threadedComment ref="L286" personId="{3BA6D8D0-0F9B-53C8-9990-05222548B652}" id="{002700ED-00C5-4ADD-BB7E-007400DD00D6}">
    <text xml:space="preserve">CO2-Wert
</text>
  </threadedComment>
  <threadedComment ref="M286" personId="{3BA6D8D0-0F9B-53C8-9990-05222548B652}" id="{007600EB-0002-4546-89A3-008C007200A7}">
    <text xml:space="preserve">CO2-Wert
</text>
  </threadedComment>
  <threadedComment ref="N286" personId="{3BA6D8D0-0F9B-53C8-9990-05222548B652}" id="{000F004C-0030-43C2-8FD6-0014004B0094}">
    <text xml:space="preserve">CO2-Wert
</text>
  </threadedComment>
  <threadedComment ref="O286" personId="{3BA6D8D0-0F9B-53C8-9990-05222548B652}" id="{00F20045-0001-46B2-8A84-00C3004E003B}">
    <text xml:space="preserve">CO2-Wert
</text>
  </threadedComment>
  <threadedComment ref="P286" personId="{3BA6D8D0-0F9B-53C8-9990-05222548B652}" id="{00340026-00D3-462D-811D-00F0005B007E}">
    <text xml:space="preserve">CO2-Wert
</text>
  </threadedComment>
  <threadedComment ref="Q286" personId="{3BA6D8D0-0F9B-53C8-9990-05222548B652}" id="{00D8000A-0051-4106-86F4-0080002D00BD}">
    <text xml:space="preserve">CO2-Wert
</text>
  </threadedComment>
  <threadedComment ref="R286" personId="{3BA6D8D0-0F9B-53C8-9990-05222548B652}" id="{004F00B8-0058-412E-9FBF-007F0069003D}">
    <text xml:space="preserve">CO2-Wert
</text>
  </threadedComment>
  <threadedComment ref="S286" personId="{3BA6D8D0-0F9B-53C8-9990-05222548B652}" id="{00090010-00FC-469B-9940-0015000E001B}">
    <text xml:space="preserve">CO2-Wert
</text>
  </threadedComment>
  <threadedComment ref="T286" personId="{3BA6D8D0-0F9B-53C8-9990-05222548B652}" id="{00A200AC-0038-426C-BF9F-00BB00FC0062}">
    <text xml:space="preserve">CO2-Wert
</text>
  </threadedComment>
  <threadedComment ref="U286" personId="{3BA6D8D0-0F9B-53C8-9990-05222548B652}" id="{003200E5-00E2-4657-8B4C-00E8006B004A}">
    <text xml:space="preserve">CO2-Wert
</text>
  </threadedComment>
  <threadedComment ref="V286" personId="{3BA6D8D0-0F9B-53C8-9990-05222548B652}" id="{005A0035-00FC-4DEF-AB94-002200BE0049}">
    <text xml:space="preserve">CO2-Wert
</text>
  </threadedComment>
  <threadedComment ref="W286" personId="{3BA6D8D0-0F9B-53C8-9990-05222548B652}" id="{00150017-002D-460F-95F9-00DA00660019}">
    <text xml:space="preserve">CO2-Wert
</text>
  </threadedComment>
  <threadedComment ref="X286" personId="{3BA6D8D0-0F9B-53C8-9990-05222548B652}" id="{00A00050-00FF-4B76-A4F2-009800D50040}">
    <text xml:space="preserve">CO2-Wert
</text>
  </threadedComment>
  <threadedComment ref="Y286" personId="{3BA6D8D0-0F9B-53C8-9990-05222548B652}" id="{00FD00D6-0088-4562-9485-006C00EF0097}">
    <text xml:space="preserve">CO2-Wert
</text>
  </threadedComment>
  <threadedComment ref="Z286" personId="{3BA6D8D0-0F9B-53C8-9990-05222548B652}" id="{00EE006A-00C2-46C4-9F19-00A300D3007F}">
    <text xml:space="preserve">CO2-Wert
</text>
  </threadedComment>
  <threadedComment ref="I287" personId="{456EE2ED-E670-A743-CDD7-8DCA46ED5B0E}" id="{00B80072-003D-4DFC-B6FA-003A00D10006}">
    <text xml:space="preserve">Textfeld
</text>
  </threadedComment>
  <threadedComment ref="J287" personId="{456EE2ED-E670-A743-CDD7-8DCA46ED5B0E}" id="{002D0076-0086-47FC-9644-002E009F00C4}">
    <text xml:space="preserve">Textfeld
</text>
  </threadedComment>
  <threadedComment ref="K287" personId="{456EE2ED-E670-A743-CDD7-8DCA46ED5B0E}" id="{00DB001B-004E-4FD5-9457-0062001F00C1}">
    <text xml:space="preserve">Textfeld
</text>
  </threadedComment>
  <threadedComment ref="L287" personId="{456EE2ED-E670-A743-CDD7-8DCA46ED5B0E}" id="{008D0009-00C1-4F14-B4A1-00A300CD009C}">
    <text xml:space="preserve">Textfeld
</text>
  </threadedComment>
  <threadedComment ref="M287" personId="{456EE2ED-E670-A743-CDD7-8DCA46ED5B0E}" id="{00D300B9-0075-47B8-B60E-008F00D50030}">
    <text xml:space="preserve">Textfeld
</text>
  </threadedComment>
  <threadedComment ref="N287" personId="{456EE2ED-E670-A743-CDD7-8DCA46ED5B0E}" id="{00D7002D-00F0-4B26-9FBF-00D900130087}">
    <text xml:space="preserve">Textfeld
</text>
  </threadedComment>
  <threadedComment ref="O287" personId="{456EE2ED-E670-A743-CDD7-8DCA46ED5B0E}" id="{00320028-0063-470A-8CA3-0032009F00F8}">
    <text xml:space="preserve">Textfeld
</text>
  </threadedComment>
  <threadedComment ref="P287" personId="{456EE2ED-E670-A743-CDD7-8DCA46ED5B0E}" id="{007300DD-00C1-4FEB-A51B-00D800810097}">
    <text xml:space="preserve">Textfeld
</text>
  </threadedComment>
  <threadedComment ref="Q287" personId="{456EE2ED-E670-A743-CDD7-8DCA46ED5B0E}" id="{001E003E-0063-48EB-98A1-003E003F006E}">
    <text xml:space="preserve">Textfeld
</text>
  </threadedComment>
  <threadedComment ref="R287" personId="{456EE2ED-E670-A743-CDD7-8DCA46ED5B0E}" id="{00DC0053-00CD-4481-B897-00A500F40054}">
    <text xml:space="preserve">Textfeld
</text>
  </threadedComment>
  <threadedComment ref="S287" personId="{456EE2ED-E670-A743-CDD7-8DCA46ED5B0E}" id="{00060008-005D-4A1E-9EC4-00BA00F20030}">
    <text xml:space="preserve">Textfeld
</text>
  </threadedComment>
  <threadedComment ref="T287" personId="{456EE2ED-E670-A743-CDD7-8DCA46ED5B0E}" id="{00B30035-00C1-4260-97AE-007400AE00F6}">
    <text xml:space="preserve">Textfeld
</text>
  </threadedComment>
  <threadedComment ref="U287" personId="{456EE2ED-E670-A743-CDD7-8DCA46ED5B0E}" id="{004F00E7-008D-4FA6-8310-0028003800DB}">
    <text xml:space="preserve">Textfeld
</text>
  </threadedComment>
  <threadedComment ref="V287" personId="{456EE2ED-E670-A743-CDD7-8DCA46ED5B0E}" id="{007D00FA-00EC-491D-9C2F-001A004B0029}">
    <text xml:space="preserve">Textfeld
</text>
  </threadedComment>
  <threadedComment ref="W287" personId="{456EE2ED-E670-A743-CDD7-8DCA46ED5B0E}" id="{00CE0067-00A1-4D41-A065-009700DD0033}">
    <text xml:space="preserve">Textfeld
</text>
  </threadedComment>
  <threadedComment ref="X287" personId="{456EE2ED-E670-A743-CDD7-8DCA46ED5B0E}" id="{00F700C7-0099-4932-BE22-00E600340021}">
    <text xml:space="preserve">Textfeld
</text>
  </threadedComment>
  <threadedComment ref="Y287" personId="{456EE2ED-E670-A743-CDD7-8DCA46ED5B0E}" id="{00E100ED-00B2-4F42-88C6-00C400F1007F}">
    <text xml:space="preserve">Textfeld
</text>
  </threadedComment>
  <threadedComment ref="Z287" personId="{456EE2ED-E670-A743-CDD7-8DCA46ED5B0E}" id="{00840025-00AC-424B-A743-005800E000A9}">
    <text xml:space="preserve">Textfeld
</text>
  </threadedComment>
  <threadedComment ref="I288" personId="{3BA6D8D0-0F9B-53C8-9990-05222548B652}" id="{00FA00DD-006D-46D6-AA69-007700A50004}">
    <text xml:space="preserve">CO2-Wert
</text>
  </threadedComment>
  <threadedComment ref="J288" personId="{3BA6D8D0-0F9B-53C8-9990-05222548B652}" id="{001D00DE-0021-4419-BD3A-000B00E50045}">
    <text xml:space="preserve">CO2-Wert
</text>
  </threadedComment>
  <threadedComment ref="K288" personId="{3BA6D8D0-0F9B-53C8-9990-05222548B652}" id="{009B00EE-00C3-46C3-A73D-0024005A0003}">
    <text xml:space="preserve">CO2-Wert
</text>
  </threadedComment>
  <threadedComment ref="L288" personId="{3BA6D8D0-0F9B-53C8-9990-05222548B652}" id="{00B100D1-00D2-491F-9DB2-00E40088008D}">
    <text xml:space="preserve">CO2-Wert
</text>
  </threadedComment>
  <threadedComment ref="M288" personId="{3BA6D8D0-0F9B-53C8-9990-05222548B652}" id="{00ED0009-0064-4446-A261-00B700870039}">
    <text xml:space="preserve">CO2-Wert
</text>
  </threadedComment>
  <threadedComment ref="N288" personId="{3BA6D8D0-0F9B-53C8-9990-05222548B652}" id="{008A000A-0073-4ACB-9405-00DB003A00DC}">
    <text xml:space="preserve">CO2-Wert
</text>
  </threadedComment>
  <threadedComment ref="O288" personId="{3BA6D8D0-0F9B-53C8-9990-05222548B652}" id="{00370054-006B-4345-B2F0-007B003C00FB}">
    <text xml:space="preserve">CO2-Wert
</text>
  </threadedComment>
  <threadedComment ref="P288" personId="{3BA6D8D0-0F9B-53C8-9990-05222548B652}" id="{00BA002F-0019-414B-9A92-001D008D0092}">
    <text xml:space="preserve">CO2-Wert
</text>
  </threadedComment>
  <threadedComment ref="Q288" personId="{3BA6D8D0-0F9B-53C8-9990-05222548B652}" id="{008400E5-00B6-403A-B60D-00AB00570015}">
    <text xml:space="preserve">CO2-Wert
</text>
  </threadedComment>
  <threadedComment ref="R288" personId="{3BA6D8D0-0F9B-53C8-9990-05222548B652}" id="{004900DE-00C0-458C-A6D6-003F00F8000D}">
    <text xml:space="preserve">CO2-Wert
</text>
  </threadedComment>
  <threadedComment ref="S288" personId="{3BA6D8D0-0F9B-53C8-9990-05222548B652}" id="{00B600C0-00BB-4279-A4DA-008400240087}">
    <text xml:space="preserve">CO2-Wert
</text>
  </threadedComment>
  <threadedComment ref="T288" personId="{3BA6D8D0-0F9B-53C8-9990-05222548B652}" id="{008500EE-0096-48BF-B2E8-007F002800A6}">
    <text xml:space="preserve">CO2-Wert
</text>
  </threadedComment>
  <threadedComment ref="U288" personId="{3BA6D8D0-0F9B-53C8-9990-05222548B652}" id="{00F600AD-00BF-49DA-BAAF-003300CE00F2}">
    <text xml:space="preserve">CO2-Wert
</text>
  </threadedComment>
  <threadedComment ref="V288" personId="{3BA6D8D0-0F9B-53C8-9990-05222548B652}" id="{00FF00EF-0009-4559-944C-000D00E1006F}">
    <text xml:space="preserve">CO2-Wert
</text>
  </threadedComment>
  <threadedComment ref="W288" personId="{3BA6D8D0-0F9B-53C8-9990-05222548B652}" id="{00A200FC-00BD-48FA-9414-009F00FC00C6}">
    <text xml:space="preserve">CO2-Wert
</text>
  </threadedComment>
  <threadedComment ref="X288" personId="{3BA6D8D0-0F9B-53C8-9990-05222548B652}" id="{00F70017-0096-4B50-8D1A-007B00E7001C}">
    <text xml:space="preserve">CO2-Wert
</text>
  </threadedComment>
  <threadedComment ref="Y288" personId="{3BA6D8D0-0F9B-53C8-9990-05222548B652}" id="{00D4000E-00AA-41AA-8B19-0067001500C3}">
    <text xml:space="preserve">CO2-Wert
</text>
  </threadedComment>
  <threadedComment ref="Z288" personId="{3BA6D8D0-0F9B-53C8-9990-05222548B652}" id="{008200C2-00B5-4BBD-8CF4-00BD005E002C}">
    <text xml:space="preserve">CO2-Wert
</text>
  </threadedComment>
  <threadedComment ref="I289" personId="{456EE2ED-E670-A743-CDD7-8DCA46ED5B0E}" id="{002C008B-000C-4A8E-B691-00DE00E900A6}">
    <text xml:space="preserve">Textfeld
</text>
  </threadedComment>
  <threadedComment ref="J289" personId="{456EE2ED-E670-A743-CDD7-8DCA46ED5B0E}" id="{003300D1-00EA-40D4-A353-000A00BC00C3}">
    <text xml:space="preserve">Textfeld
</text>
  </threadedComment>
  <threadedComment ref="K289" personId="{456EE2ED-E670-A743-CDD7-8DCA46ED5B0E}" id="{002E00FC-0078-4252-A5E2-00E500B100A7}">
    <text xml:space="preserve">Textfeld
</text>
  </threadedComment>
  <threadedComment ref="L289" personId="{456EE2ED-E670-A743-CDD7-8DCA46ED5B0E}" id="{0064001E-00FE-42D1-B624-00E4003000A7}">
    <text xml:space="preserve">Textfeld
</text>
  </threadedComment>
  <threadedComment ref="M289" personId="{456EE2ED-E670-A743-CDD7-8DCA46ED5B0E}" id="{008F001B-0069-416C-8D2C-005C0010009E}">
    <text xml:space="preserve">Textfeld
</text>
  </threadedComment>
  <threadedComment ref="N289" personId="{456EE2ED-E670-A743-CDD7-8DCA46ED5B0E}" id="{0060009C-0090-46C8-B14A-007B00020006}">
    <text xml:space="preserve">Textfeld
</text>
  </threadedComment>
  <threadedComment ref="O289" personId="{456EE2ED-E670-A743-CDD7-8DCA46ED5B0E}" id="{00F60086-0025-4624-B76D-00D9009F0030}">
    <text xml:space="preserve">Textfeld
</text>
  </threadedComment>
  <threadedComment ref="P289" personId="{456EE2ED-E670-A743-CDD7-8DCA46ED5B0E}" id="{00EE0076-0040-4E47-99FB-00D9009C00DA}">
    <text xml:space="preserve">Textfeld
</text>
  </threadedComment>
  <threadedComment ref="Q289" personId="{456EE2ED-E670-A743-CDD7-8DCA46ED5B0E}" id="{006600A6-0094-4894-AA0E-0098006300A9}">
    <text xml:space="preserve">Textfeld
</text>
  </threadedComment>
  <threadedComment ref="R289" personId="{456EE2ED-E670-A743-CDD7-8DCA46ED5B0E}" id="{001E00CA-0042-48EB-84B7-00A400CA005D}">
    <text xml:space="preserve">Textfeld
</text>
  </threadedComment>
  <threadedComment ref="S289" personId="{456EE2ED-E670-A743-CDD7-8DCA46ED5B0E}" id="{0057002D-00A5-428E-B76C-00ED002E00DB}">
    <text xml:space="preserve">Textfeld
</text>
  </threadedComment>
  <threadedComment ref="T289" personId="{456EE2ED-E670-A743-CDD7-8DCA46ED5B0E}" id="{00910092-00A1-48C3-BC96-009300A90092}">
    <text xml:space="preserve">Textfeld
</text>
  </threadedComment>
  <threadedComment ref="U289" personId="{456EE2ED-E670-A743-CDD7-8DCA46ED5B0E}" id="{009900A3-0050-4BC7-A15B-00FC00CB00D1}">
    <text xml:space="preserve">Textfeld
</text>
  </threadedComment>
  <threadedComment ref="V289" personId="{456EE2ED-E670-A743-CDD7-8DCA46ED5B0E}" id="{0012008C-00C6-4278-A1E1-00E3008B0068}">
    <text xml:space="preserve">Textfeld
</text>
  </threadedComment>
  <threadedComment ref="W289" personId="{456EE2ED-E670-A743-CDD7-8DCA46ED5B0E}" id="{002D0036-00EC-484C-8AE8-004F0084008D}">
    <text xml:space="preserve">Textfeld
</text>
  </threadedComment>
  <threadedComment ref="X289" personId="{456EE2ED-E670-A743-CDD7-8DCA46ED5B0E}" id="{00FD00B8-007B-41CA-A8D2-009100F7006F}">
    <text xml:space="preserve">Textfeld
</text>
  </threadedComment>
  <threadedComment ref="Y289" personId="{456EE2ED-E670-A743-CDD7-8DCA46ED5B0E}" id="{00280018-00B1-414E-BA13-008C00450036}">
    <text xml:space="preserve">Textfeld
</text>
  </threadedComment>
  <threadedComment ref="Z289" personId="{456EE2ED-E670-A743-CDD7-8DCA46ED5B0E}" id="{00DB00C1-0054-4E55-9828-005B00EE0015}">
    <text xml:space="preserve">Textfeld
</text>
  </threadedComment>
  <threadedComment ref="I290" personId="{3BA6D8D0-0F9B-53C8-9990-05222548B652}" id="{002A005B-00CE-4ABF-A27D-00CD00830064}">
    <text xml:space="preserve">CO2-Wert
</text>
  </threadedComment>
  <threadedComment ref="J290" personId="{3BA6D8D0-0F9B-53C8-9990-05222548B652}" id="{00FB0083-0010-49E8-8326-006B00660015}">
    <text xml:space="preserve">CO2-Wert
</text>
  </threadedComment>
  <threadedComment ref="K290" personId="{3BA6D8D0-0F9B-53C8-9990-05222548B652}" id="{0077001A-00A1-4900-8C65-0015003E0023}">
    <text xml:space="preserve">CO2-Wert
</text>
  </threadedComment>
  <threadedComment ref="L290" personId="{3BA6D8D0-0F9B-53C8-9990-05222548B652}" id="{0044000D-0003-47E5-A2EA-00FE00780067}">
    <text xml:space="preserve">CO2-Wert
</text>
  </threadedComment>
  <threadedComment ref="M290" personId="{3BA6D8D0-0F9B-53C8-9990-05222548B652}" id="{00CC000D-005B-46B1-9795-00E300F800C9}">
    <text xml:space="preserve">CO2-Wert
</text>
  </threadedComment>
  <threadedComment ref="N290" personId="{3BA6D8D0-0F9B-53C8-9990-05222548B652}" id="{00940046-00C6-4500-A722-00EA00A20070}">
    <text xml:space="preserve">CO2-Wert
</text>
  </threadedComment>
  <threadedComment ref="O290" personId="{3BA6D8D0-0F9B-53C8-9990-05222548B652}" id="{002A00CD-0065-48B3-8F35-00730097005A}">
    <text xml:space="preserve">CO2-Wert
</text>
  </threadedComment>
  <threadedComment ref="P290" personId="{3BA6D8D0-0F9B-53C8-9990-05222548B652}" id="{007D00B8-0060-4ED5-A8FA-009B003A00CD}">
    <text xml:space="preserve">CO2-Wert
</text>
  </threadedComment>
  <threadedComment ref="Q290" personId="{3BA6D8D0-0F9B-53C8-9990-05222548B652}" id="{00840069-00E4-45DA-9FA6-003C00AC00A9}">
    <text xml:space="preserve">CO2-Wert
</text>
  </threadedComment>
  <threadedComment ref="R290" personId="{3BA6D8D0-0F9B-53C8-9990-05222548B652}" id="{00C4008C-00C2-4032-B97C-003100C7001B}">
    <text xml:space="preserve">CO2-Wert
</text>
  </threadedComment>
  <threadedComment ref="S290" personId="{3BA6D8D0-0F9B-53C8-9990-05222548B652}" id="{00B300B0-0001-4CD3-BFD8-002400DC003B}">
    <text xml:space="preserve">CO2-Wert
</text>
  </threadedComment>
  <threadedComment ref="T290" personId="{3BA6D8D0-0F9B-53C8-9990-05222548B652}" id="{00080078-00B8-4D3B-B805-0040006900A8}">
    <text xml:space="preserve">CO2-Wert
</text>
  </threadedComment>
  <threadedComment ref="U290" personId="{3BA6D8D0-0F9B-53C8-9990-05222548B652}" id="{005C00C4-009A-458E-A690-002C00B30022}">
    <text xml:space="preserve">CO2-Wert
</text>
  </threadedComment>
  <threadedComment ref="V290" personId="{3BA6D8D0-0F9B-53C8-9990-05222548B652}" id="{00F2008B-00FE-4BA5-B71F-006400B40092}">
    <text xml:space="preserve">CO2-Wert
</text>
  </threadedComment>
  <threadedComment ref="W290" personId="{3BA6D8D0-0F9B-53C8-9990-05222548B652}" id="{009A0026-0062-4FFF-BC53-007000410023}">
    <text xml:space="preserve">CO2-Wert
</text>
  </threadedComment>
  <threadedComment ref="X290" personId="{3BA6D8D0-0F9B-53C8-9990-05222548B652}" id="{00430091-006B-4F2E-9082-004F006200CD}">
    <text xml:space="preserve">CO2-Wert
</text>
  </threadedComment>
  <threadedComment ref="Y290" personId="{3BA6D8D0-0F9B-53C8-9990-05222548B652}" id="{00120078-00D1-43BE-A442-00A5000D00CE}">
    <text xml:space="preserve">CO2-Wert
</text>
  </threadedComment>
  <threadedComment ref="Z290" personId="{3BA6D8D0-0F9B-53C8-9990-05222548B652}" id="{00EC006D-004D-4906-B3D9-00DD007B006B}">
    <text xml:space="preserve">CO2-Wert
</text>
  </threadedComment>
  <threadedComment ref="I291" personId="{456EE2ED-E670-A743-CDD7-8DCA46ED5B0E}" id="{003A006E-00DB-4268-9FFE-00270024004C}">
    <text xml:space="preserve">Textfeld
</text>
  </threadedComment>
  <threadedComment ref="J291" personId="{456EE2ED-E670-A743-CDD7-8DCA46ED5B0E}" id="{00C10099-00F1-4C38-8F6A-002200270015}">
    <text xml:space="preserve">Textfeld
</text>
  </threadedComment>
  <threadedComment ref="K291" personId="{456EE2ED-E670-A743-CDD7-8DCA46ED5B0E}" id="{003500C0-009D-4991-9C49-00C2005000AF}">
    <text xml:space="preserve">Textfeld
</text>
  </threadedComment>
  <threadedComment ref="L291" personId="{456EE2ED-E670-A743-CDD7-8DCA46ED5B0E}" id="{0011005C-006C-430A-8DA6-003500F700E5}">
    <text xml:space="preserve">Textfeld
</text>
  </threadedComment>
  <threadedComment ref="M291" personId="{456EE2ED-E670-A743-CDD7-8DCA46ED5B0E}" id="{00CC0071-0075-4A23-A5D0-00AD00410062}">
    <text xml:space="preserve">Textfeld
</text>
  </threadedComment>
  <threadedComment ref="N291" personId="{456EE2ED-E670-A743-CDD7-8DCA46ED5B0E}" id="{0069001C-00CB-495B-A67C-00EA00FC0054}">
    <text xml:space="preserve">Textfeld
</text>
  </threadedComment>
  <threadedComment ref="O291" personId="{456EE2ED-E670-A743-CDD7-8DCA46ED5B0E}" id="{00440083-00CB-47B3-8EDB-00D900CD0007}">
    <text xml:space="preserve">Textfeld
</text>
  </threadedComment>
  <threadedComment ref="P291" personId="{456EE2ED-E670-A743-CDD7-8DCA46ED5B0E}" id="{0095002C-00B0-4B15-B5CA-009F00F200D1}">
    <text xml:space="preserve">Textfeld
</text>
  </threadedComment>
  <threadedComment ref="Q291" personId="{456EE2ED-E670-A743-CDD7-8DCA46ED5B0E}" id="{003300B4-0044-46EE-87EC-008A005B0088}">
    <text xml:space="preserve">Textfeld
</text>
  </threadedComment>
  <threadedComment ref="R291" personId="{456EE2ED-E670-A743-CDD7-8DCA46ED5B0E}" id="{007800CF-0011-4D0B-B277-000B004A000E}">
    <text xml:space="preserve">Textfeld
</text>
  </threadedComment>
  <threadedComment ref="S291" personId="{456EE2ED-E670-A743-CDD7-8DCA46ED5B0E}" id="{0037001E-0074-40CA-B159-007C00DD00B4}">
    <text xml:space="preserve">Textfeld
</text>
  </threadedComment>
  <threadedComment ref="T291" personId="{456EE2ED-E670-A743-CDD7-8DCA46ED5B0E}" id="{00DF00E1-005F-4CE8-B761-00CF00A4007F}">
    <text xml:space="preserve">Textfeld
</text>
  </threadedComment>
  <threadedComment ref="U291" personId="{456EE2ED-E670-A743-CDD7-8DCA46ED5B0E}" id="{000B0034-00E8-458C-9BC7-00AB00DF00DC}">
    <text xml:space="preserve">Textfeld
</text>
  </threadedComment>
  <threadedComment ref="V291" personId="{456EE2ED-E670-A743-CDD7-8DCA46ED5B0E}" id="{00C10011-0023-4999-B259-003E008D0045}">
    <text xml:space="preserve">Textfeld
</text>
  </threadedComment>
  <threadedComment ref="W291" personId="{456EE2ED-E670-A743-CDD7-8DCA46ED5B0E}" id="{004D00BA-0093-40DE-8C8F-008C0077006D}">
    <text xml:space="preserve">Textfeld
</text>
  </threadedComment>
  <threadedComment ref="X291" personId="{456EE2ED-E670-A743-CDD7-8DCA46ED5B0E}" id="{00AA000B-000C-4DF1-8A4B-009D000700CD}">
    <text xml:space="preserve">Textfeld
</text>
  </threadedComment>
  <threadedComment ref="Y291" personId="{456EE2ED-E670-A743-CDD7-8DCA46ED5B0E}" id="{002B00B5-00D6-4288-8B34-000D00A800B6}">
    <text xml:space="preserve">Textfeld
</text>
  </threadedComment>
  <threadedComment ref="Z291" personId="{456EE2ED-E670-A743-CDD7-8DCA46ED5B0E}" id="{0011000E-001A-4BEF-9EAE-008F00F10076}">
    <text xml:space="preserve">Textfeld
</text>
  </threadedComment>
  <threadedComment ref="I292" personId="{3BA6D8D0-0F9B-53C8-9990-05222548B652}" id="{007B00CF-0026-4F9F-852D-00DD00C800EC}">
    <text xml:space="preserve">CO2-Wert
</text>
  </threadedComment>
  <threadedComment ref="J292" personId="{3BA6D8D0-0F9B-53C8-9990-05222548B652}" id="{00150006-00C1-49AB-A208-006800AF00F7}">
    <text xml:space="preserve">CO2-Wert
</text>
  </threadedComment>
  <threadedComment ref="K292" personId="{3BA6D8D0-0F9B-53C8-9990-05222548B652}" id="{008C008F-0044-43D5-9009-0093005C0028}">
    <text xml:space="preserve">CO2-Wert
</text>
  </threadedComment>
  <threadedComment ref="L292" personId="{3BA6D8D0-0F9B-53C8-9990-05222548B652}" id="{00A500E4-000C-4F26-BD8A-00D300B2006F}">
    <text xml:space="preserve">CO2-Wert
</text>
  </threadedComment>
  <threadedComment ref="M292" personId="{3BA6D8D0-0F9B-53C8-9990-05222548B652}" id="{00D20034-0057-4094-9F8F-0049004A00F5}">
    <text xml:space="preserve">CO2-Wert
</text>
  </threadedComment>
  <threadedComment ref="N292" personId="{3BA6D8D0-0F9B-53C8-9990-05222548B652}" id="{001700B6-0037-4A45-9F13-000400A00034}">
    <text xml:space="preserve">CO2-Wert
</text>
  </threadedComment>
  <threadedComment ref="O292" personId="{3BA6D8D0-0F9B-53C8-9990-05222548B652}" id="{00A80007-0067-48A5-BC7B-007000AB006A}">
    <text xml:space="preserve">CO2-Wert
</text>
  </threadedComment>
  <threadedComment ref="P292" personId="{3BA6D8D0-0F9B-53C8-9990-05222548B652}" id="{00DB0059-00FC-4234-A0F8-001F00B300B7}">
    <text xml:space="preserve">CO2-Wert
</text>
  </threadedComment>
  <threadedComment ref="Q292" personId="{3BA6D8D0-0F9B-53C8-9990-05222548B652}" id="{008600E9-0003-4FA2-86A6-00C5007A00EA}">
    <text xml:space="preserve">CO2-Wert
</text>
  </threadedComment>
  <threadedComment ref="R292" personId="{3BA6D8D0-0F9B-53C8-9990-05222548B652}" id="{00BA0099-0024-49FA-878A-007800080099}">
    <text xml:space="preserve">CO2-Wert
</text>
  </threadedComment>
  <threadedComment ref="S292" personId="{3BA6D8D0-0F9B-53C8-9990-05222548B652}" id="{002600D3-00AE-4408-B495-000D008E0096}">
    <text xml:space="preserve">CO2-Wert
</text>
  </threadedComment>
  <threadedComment ref="T292" personId="{3BA6D8D0-0F9B-53C8-9990-05222548B652}" id="{00830016-007D-40FF-98C5-00F400F20091}">
    <text xml:space="preserve">CO2-Wert
</text>
  </threadedComment>
  <threadedComment ref="U292" personId="{3BA6D8D0-0F9B-53C8-9990-05222548B652}" id="{0006006A-00EF-434F-BF6B-0047009C0022}">
    <text xml:space="preserve">CO2-Wert
</text>
  </threadedComment>
  <threadedComment ref="V292" personId="{3BA6D8D0-0F9B-53C8-9990-05222548B652}" id="{00A700D8-0041-4484-BB4D-00190021009C}">
    <text xml:space="preserve">CO2-Wert
</text>
  </threadedComment>
  <threadedComment ref="W292" personId="{3BA6D8D0-0F9B-53C8-9990-05222548B652}" id="{008100B1-0079-41E6-9FB2-0078001B007E}">
    <text xml:space="preserve">CO2-Wert
</text>
  </threadedComment>
  <threadedComment ref="X292" personId="{3BA6D8D0-0F9B-53C8-9990-05222548B652}" id="{00F30039-0074-4181-8C44-00AB00080003}">
    <text xml:space="preserve">CO2-Wert
</text>
  </threadedComment>
  <threadedComment ref="Y292" personId="{3BA6D8D0-0F9B-53C8-9990-05222548B652}" id="{009000F6-00F9-4E0C-93E1-0052006D00A7}">
    <text xml:space="preserve">CO2-Wert
</text>
  </threadedComment>
  <threadedComment ref="Z292" personId="{3BA6D8D0-0F9B-53C8-9990-05222548B652}" id="{007D00DD-0080-4E25-9089-0002003E009B}">
    <text xml:space="preserve">CO2-Wert
</text>
  </threadedComment>
  <threadedComment ref="I293" personId="{456EE2ED-E670-A743-CDD7-8DCA46ED5B0E}" id="{00C30001-00CA-456F-BA31-00E2000A0072}">
    <text xml:space="preserve">Textfeld
</text>
  </threadedComment>
  <threadedComment ref="J293" personId="{456EE2ED-E670-A743-CDD7-8DCA46ED5B0E}" id="{00CD009D-00F2-4D06-B535-00500013008B}">
    <text xml:space="preserve">Textfeld
</text>
  </threadedComment>
  <threadedComment ref="K293" personId="{456EE2ED-E670-A743-CDD7-8DCA46ED5B0E}" id="{00A1004D-000F-4312-9D3D-00F300E6005F}">
    <text xml:space="preserve">Textfeld
</text>
  </threadedComment>
  <threadedComment ref="L293" personId="{456EE2ED-E670-A743-CDD7-8DCA46ED5B0E}" id="{00CD0067-002D-4648-BA86-003B002800FD}">
    <text xml:space="preserve">Textfeld
</text>
  </threadedComment>
  <threadedComment ref="M293" personId="{456EE2ED-E670-A743-CDD7-8DCA46ED5B0E}" id="{000E00C8-0079-4A28-AFF6-001200090084}">
    <text xml:space="preserve">Textfeld
</text>
  </threadedComment>
  <threadedComment ref="N293" personId="{456EE2ED-E670-A743-CDD7-8DCA46ED5B0E}" id="{006100A7-009F-40EE-953E-009000260058}">
    <text xml:space="preserve">Textfeld
</text>
  </threadedComment>
  <threadedComment ref="O293" personId="{456EE2ED-E670-A743-CDD7-8DCA46ED5B0E}" id="{003500C4-00D2-4DC5-BDDF-004300DC00FE}">
    <text xml:space="preserve">Textfeld
</text>
  </threadedComment>
  <threadedComment ref="P293" personId="{456EE2ED-E670-A743-CDD7-8DCA46ED5B0E}" id="{00C5008D-00B6-41E9-8DD6-00DD006F00DC}">
    <text xml:space="preserve">Textfeld
</text>
  </threadedComment>
  <threadedComment ref="Q293" personId="{456EE2ED-E670-A743-CDD7-8DCA46ED5B0E}" id="{007600A5-00CD-4CF2-A3CF-004C00A400E0}">
    <text xml:space="preserve">Textfeld
</text>
  </threadedComment>
  <threadedComment ref="R293" personId="{456EE2ED-E670-A743-CDD7-8DCA46ED5B0E}" id="{003F007E-00E7-4002-8A2A-003D00D10053}">
    <text xml:space="preserve">Textfeld
</text>
  </threadedComment>
  <threadedComment ref="S293" personId="{456EE2ED-E670-A743-CDD7-8DCA46ED5B0E}" id="{00D70032-003B-4E0D-A20C-0017006100AC}">
    <text xml:space="preserve">Textfeld
</text>
  </threadedComment>
  <threadedComment ref="T293" personId="{456EE2ED-E670-A743-CDD7-8DCA46ED5B0E}" id="{00670031-00AA-45CF-A679-004F00510037}">
    <text xml:space="preserve">Textfeld
</text>
  </threadedComment>
  <threadedComment ref="U293" personId="{456EE2ED-E670-A743-CDD7-8DCA46ED5B0E}" id="{00980018-0070-45AB-AEA6-00A000D70002}">
    <text xml:space="preserve">Textfeld
</text>
  </threadedComment>
  <threadedComment ref="V293" personId="{456EE2ED-E670-A743-CDD7-8DCA46ED5B0E}" id="{00C00039-008C-420C-B745-0060000F00F7}">
    <text xml:space="preserve">Textfeld
</text>
  </threadedComment>
  <threadedComment ref="W293" personId="{456EE2ED-E670-A743-CDD7-8DCA46ED5B0E}" id="{007C00E8-0065-4312-9EBF-004200F900E6}">
    <text xml:space="preserve">Textfeld
</text>
  </threadedComment>
  <threadedComment ref="X293" personId="{456EE2ED-E670-A743-CDD7-8DCA46ED5B0E}" id="{00AD0067-001E-4097-9612-006200E50072}">
    <text xml:space="preserve">Textfeld
</text>
  </threadedComment>
  <threadedComment ref="Y293" personId="{456EE2ED-E670-A743-CDD7-8DCA46ED5B0E}" id="{00030065-006D-4E08-9EEB-003E00EF0060}">
    <text xml:space="preserve">Textfeld
</text>
  </threadedComment>
  <threadedComment ref="Z293" personId="{456EE2ED-E670-A743-CDD7-8DCA46ED5B0E}" id="{00D1000E-00C8-427D-998D-00A80071003C}">
    <text xml:space="preserve">Textfeld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7" personId="{9C929B2E-274A-823E-DEA2-0E8B72D86DBA}" id="{0055007E-006E-4FAC-90B1-000F006700C7}">
    <text xml:space="preserve">2019 (UBA): 408 g/kWh ohne Vorketten, 470 g/kWh mit Vorketten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7" personId="{456EE2ED-E670-A743-CDD7-8DCA46ED5B0E}" id="{005E0042-00D4-44B2-B991-002500410051}">
    <text xml:space="preserve">Gairola, Krishan:
Diese Zeile kopieren und in ein anderes Blatt einfügen, dann sollte es wieder gehen (man braucht diese "non values", damit nicht automatisch mit 0 gerechnet wird) 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hyperlink" Target="https://www.quarks.de/umwelt/klimawandel/co2-rechner-fuer-auto-flugzeug-und-co/" TargetMode="Externa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Word_97-2003-Dokument.doc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4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C333"/>
  <sheetViews>
    <sheetView showGridLines="0" tabSelected="1" topLeftCell="B110" zoomScale="110" zoomScaleNormal="110" workbookViewId="0">
      <selection activeCell="B121" sqref="B121"/>
    </sheetView>
  </sheetViews>
  <sheetFormatPr baseColWidth="10" defaultColWidth="11.44140625" defaultRowHeight="20.399999999999999" outlineLevelCol="1"/>
  <cols>
    <col min="1" max="1" width="11.5546875" style="2" hidden="1" bestFit="1" customWidth="1"/>
    <col min="2" max="2" width="2.77734375" style="1" bestFit="1" customWidth="1"/>
    <col min="3" max="3" width="5.88671875" style="1" bestFit="1" customWidth="1"/>
    <col min="4" max="4" width="50.77734375" style="1" customWidth="1"/>
    <col min="5" max="5" width="14" style="1" bestFit="1" customWidth="1"/>
    <col min="6" max="6" width="14.21875" style="1" bestFit="1" customWidth="1"/>
    <col min="7" max="7" width="28.109375" style="1" bestFit="1" customWidth="1"/>
    <col min="8" max="8" width="30.5546875" style="1" bestFit="1" customWidth="1"/>
    <col min="9" max="10" width="19.44140625" style="1" hidden="1" bestFit="1" customWidth="1" outlineLevel="1"/>
    <col min="11" max="11" width="19.44140625" style="1" bestFit="1" customWidth="1" collapsed="1"/>
    <col min="12" max="15" width="19.44140625" style="1" bestFit="1" customWidth="1"/>
    <col min="16" max="16" width="19.44140625" style="1" customWidth="1"/>
    <col min="17" max="26" width="19.44140625" style="1" hidden="1" customWidth="1" outlineLevel="1"/>
    <col min="27" max="27" width="11.44140625" style="1" customWidth="1" collapsed="1"/>
    <col min="28" max="29" width="11.44140625" style="1" bestFit="1"/>
    <col min="30" max="16384" width="11.44140625" style="1"/>
  </cols>
  <sheetData>
    <row r="1" spans="1:29" ht="31.5" hidden="1" customHeight="1">
      <c r="H1" s="3" t="s">
        <v>0</v>
      </c>
      <c r="I1" s="4" t="s">
        <v>1</v>
      </c>
      <c r="J1" s="4" t="s">
        <v>2</v>
      </c>
      <c r="K1" s="5" t="s">
        <v>3</v>
      </c>
      <c r="L1" s="5" t="s">
        <v>4</v>
      </c>
      <c r="M1" s="5" t="s">
        <v>5</v>
      </c>
      <c r="N1" s="6" t="s">
        <v>6</v>
      </c>
      <c r="O1" s="6" t="s">
        <v>7</v>
      </c>
    </row>
    <row r="2" spans="1:29" ht="9.75" customHeight="1">
      <c r="B2" s="7"/>
      <c r="C2" s="8"/>
      <c r="D2" s="7"/>
      <c r="E2" s="9"/>
      <c r="F2" s="9"/>
      <c r="G2" s="7"/>
      <c r="H2" s="7"/>
      <c r="I2" s="7"/>
      <c r="J2" s="7"/>
      <c r="K2" s="7"/>
    </row>
    <row r="3" spans="1:29" ht="30" customHeight="1">
      <c r="A3" s="10"/>
      <c r="B3" s="7"/>
      <c r="C3" s="8"/>
      <c r="D3" s="11" t="s">
        <v>8</v>
      </c>
      <c r="E3" s="12">
        <v>2024</v>
      </c>
      <c r="F3" s="13"/>
      <c r="G3" s="14"/>
      <c r="H3" s="14"/>
      <c r="I3" s="14"/>
    </row>
    <row r="4" spans="1:29" ht="21.75" customHeight="1">
      <c r="A4" s="10"/>
      <c r="B4" s="7"/>
      <c r="C4" s="8"/>
      <c r="D4" s="15" t="s">
        <v>9</v>
      </c>
      <c r="E4" s="16"/>
      <c r="F4" s="17" t="s">
        <v>10</v>
      </c>
      <c r="G4" s="18">
        <v>45552</v>
      </c>
      <c r="H4" s="8"/>
      <c r="I4" s="8"/>
      <c r="J4" s="8"/>
      <c r="K4" s="8"/>
    </row>
    <row r="5" spans="1:29" ht="19.5" customHeight="1">
      <c r="B5" s="7"/>
      <c r="C5" s="8"/>
      <c r="D5" s="7"/>
      <c r="E5" s="7"/>
      <c r="H5" s="19"/>
      <c r="I5" s="19"/>
      <c r="J5" s="19"/>
      <c r="K5" s="19"/>
    </row>
    <row r="6" spans="1:29" ht="24" customHeight="1">
      <c r="B6" s="7"/>
      <c r="C6" s="8"/>
      <c r="D6" s="20" t="s">
        <v>11</v>
      </c>
      <c r="E6" s="20"/>
      <c r="F6" s="20"/>
      <c r="G6" s="21"/>
      <c r="H6" s="19"/>
      <c r="I6" s="19"/>
      <c r="J6" s="19"/>
      <c r="K6" s="19"/>
    </row>
    <row r="7" spans="1:29" ht="31.5" customHeight="1">
      <c r="B7" s="7"/>
      <c r="C7" s="8"/>
      <c r="D7" s="333" t="s">
        <v>12</v>
      </c>
      <c r="E7" s="334"/>
      <c r="F7" s="334"/>
      <c r="G7" s="335"/>
      <c r="H7" s="22"/>
      <c r="I7" s="23" t="str">
        <f>IF(I8="kurzfristig","Übersicht CO2-Reduktionen","")</f>
        <v/>
      </c>
      <c r="J7" s="23" t="str">
        <f t="shared" ref="J7:Z7" si="0">IF(J8="kurzfristig","Übersicht CO2-Reduktionen","")</f>
        <v/>
      </c>
      <c r="K7" s="23" t="str">
        <f>IF(K$8="kurzfristig","Übersicht CO2-Reduktionen","")</f>
        <v/>
      </c>
      <c r="L7" s="23" t="str">
        <f t="shared" si="0"/>
        <v>Übersicht CO2-Reduktionen</v>
      </c>
      <c r="M7" s="23" t="str">
        <f t="shared" si="0"/>
        <v>Übersicht CO2-Reduktionen</v>
      </c>
      <c r="N7" s="23" t="str">
        <f t="shared" si="0"/>
        <v/>
      </c>
      <c r="O7" s="23" t="str">
        <f t="shared" si="0"/>
        <v/>
      </c>
      <c r="P7" s="23" t="str">
        <f t="shared" si="0"/>
        <v/>
      </c>
      <c r="Q7" s="23" t="str">
        <f t="shared" si="0"/>
        <v/>
      </c>
      <c r="R7" s="23" t="str">
        <f t="shared" si="0"/>
        <v/>
      </c>
      <c r="S7" s="23" t="str">
        <f t="shared" si="0"/>
        <v/>
      </c>
      <c r="T7" s="23" t="str">
        <f t="shared" si="0"/>
        <v/>
      </c>
      <c r="U7" s="23" t="str">
        <f t="shared" si="0"/>
        <v/>
      </c>
      <c r="V7" s="23" t="str">
        <f t="shared" si="0"/>
        <v/>
      </c>
      <c r="W7" s="23" t="str">
        <f t="shared" si="0"/>
        <v/>
      </c>
      <c r="X7" s="23" t="str">
        <f t="shared" si="0"/>
        <v/>
      </c>
      <c r="Y7" s="23" t="str">
        <f t="shared" si="0"/>
        <v/>
      </c>
      <c r="Z7" s="24" t="str">
        <f t="shared" si="0"/>
        <v/>
      </c>
      <c r="AA7" s="25"/>
      <c r="AB7" s="25"/>
      <c r="AC7" s="25"/>
    </row>
    <row r="8" spans="1:29" ht="24" customHeight="1">
      <c r="B8" s="7"/>
      <c r="C8" s="8"/>
      <c r="D8" s="336"/>
      <c r="E8" s="337"/>
      <c r="F8" s="337"/>
      <c r="G8" s="338"/>
      <c r="H8" s="26"/>
      <c r="I8" s="27" t="str">
        <f t="shared" ref="I8:J8" si="1">IF((I9-$E$3-2)&lt;-1,"Vergangenheit",IF((I9-$E$3-2)&lt;1,"kurzfristig",IF((I9-$E$3-2)&lt;3,"mittelfristig","langfristig")))</f>
        <v>Vergangenheit</v>
      </c>
      <c r="J8" s="27" t="str">
        <f t="shared" si="1"/>
        <v>Vergangenheit</v>
      </c>
      <c r="K8" s="27" t="str">
        <f>IF((K9-$E$3-2)&lt;-2,"Vergangenheit",IF((K9-$E$3-2)&lt;1,"kurzfristig",IF((K9-$E$3-2)&lt;3,"mittelfristig","langfristig")))</f>
        <v>Vergangenheit</v>
      </c>
      <c r="L8" s="27" t="str">
        <f>IF((L9-$E$3-2)&lt;-2,"Vergangenheit",IF((L9-$E$3-2)&lt;1,"kurzfristig",IF((L9-$E$3-2)&lt;3,"mittelfristig","langfristig")))</f>
        <v>kurzfristig</v>
      </c>
      <c r="M8" s="27" t="str">
        <f t="shared" ref="M8:O8" si="2">IF((M9-$E$3-2)&lt;-1,"Vergangenheit",IF((M9-$E$3-2)&lt;1,"kurzfristig",IF((M9-$E$3-2)&lt;3,"mittelfristig","langfristig")))</f>
        <v>kurzfristig</v>
      </c>
      <c r="N8" s="27" t="str">
        <f t="shared" si="2"/>
        <v>mittelfristig</v>
      </c>
      <c r="O8" s="27" t="str">
        <f t="shared" si="2"/>
        <v>langfristig</v>
      </c>
      <c r="P8" s="27" t="str">
        <f t="shared" ref="P8:Z8" si="3">IF((P9-$E$3-2)&lt;0,"Vergangenheit",IF((P9-$E$3-2)&lt;1,"kurzfristig",IF((P9-$E$3-2)&lt;3,"mittelfristig","langfristig")))</f>
        <v>langfristig</v>
      </c>
      <c r="Q8" s="27" t="str">
        <f t="shared" si="3"/>
        <v>langfristig</v>
      </c>
      <c r="R8" s="27" t="str">
        <f t="shared" si="3"/>
        <v>langfristig</v>
      </c>
      <c r="S8" s="27" t="str">
        <f t="shared" si="3"/>
        <v>langfristig</v>
      </c>
      <c r="T8" s="27" t="str">
        <f t="shared" si="3"/>
        <v>langfristig</v>
      </c>
      <c r="U8" s="27" t="str">
        <f t="shared" si="3"/>
        <v>langfristig</v>
      </c>
      <c r="V8" s="27" t="str">
        <f t="shared" si="3"/>
        <v>langfristig</v>
      </c>
      <c r="W8" s="27" t="str">
        <f t="shared" si="3"/>
        <v>langfristig</v>
      </c>
      <c r="X8" s="27" t="str">
        <f t="shared" si="3"/>
        <v>langfristig</v>
      </c>
      <c r="Y8" s="27" t="str">
        <f t="shared" si="3"/>
        <v>langfristig</v>
      </c>
      <c r="Z8" s="28" t="str">
        <f t="shared" si="3"/>
        <v>langfristig</v>
      </c>
      <c r="AA8" s="25"/>
      <c r="AB8" s="25"/>
      <c r="AC8" s="25"/>
    </row>
    <row r="9" spans="1:29" ht="24" customHeight="1">
      <c r="B9" s="7"/>
      <c r="C9" s="8"/>
      <c r="D9" s="339"/>
      <c r="E9" s="340"/>
      <c r="F9" s="340"/>
      <c r="G9" s="341"/>
      <c r="H9" s="29" t="s">
        <v>13</v>
      </c>
      <c r="I9" s="30">
        <f>G13</f>
        <v>2019</v>
      </c>
      <c r="J9" s="31">
        <f>I9+3</f>
        <v>2022</v>
      </c>
      <c r="K9" s="32">
        <v>2022</v>
      </c>
      <c r="L9" s="31">
        <f>ODD(K9)+1</f>
        <v>2024</v>
      </c>
      <c r="M9" s="31">
        <f>L9+2</f>
        <v>2026</v>
      </c>
      <c r="N9" s="31">
        <f>M9+2</f>
        <v>2028</v>
      </c>
      <c r="O9" s="31">
        <f t="shared" ref="O9:Z9" si="4">N9+2</f>
        <v>2030</v>
      </c>
      <c r="P9" s="31">
        <f t="shared" si="4"/>
        <v>2032</v>
      </c>
      <c r="Q9" s="31">
        <f t="shared" si="4"/>
        <v>2034</v>
      </c>
      <c r="R9" s="31">
        <f t="shared" si="4"/>
        <v>2036</v>
      </c>
      <c r="S9" s="31">
        <f t="shared" si="4"/>
        <v>2038</v>
      </c>
      <c r="T9" s="31">
        <f t="shared" si="4"/>
        <v>2040</v>
      </c>
      <c r="U9" s="31">
        <f t="shared" si="4"/>
        <v>2042</v>
      </c>
      <c r="V9" s="31">
        <f t="shared" si="4"/>
        <v>2044</v>
      </c>
      <c r="W9" s="31">
        <f t="shared" si="4"/>
        <v>2046</v>
      </c>
      <c r="X9" s="31">
        <f t="shared" si="4"/>
        <v>2048</v>
      </c>
      <c r="Y9" s="31">
        <f t="shared" si="4"/>
        <v>2050</v>
      </c>
      <c r="Z9" s="33">
        <f t="shared" si="4"/>
        <v>2052</v>
      </c>
      <c r="AA9" s="25"/>
      <c r="AB9" s="25"/>
      <c r="AC9" s="25"/>
    </row>
    <row r="10" spans="1:29" ht="24" customHeight="1">
      <c r="B10" s="7"/>
      <c r="C10" s="8"/>
      <c r="D10" s="342" t="s">
        <v>14</v>
      </c>
      <c r="E10" s="342"/>
      <c r="F10" s="342"/>
      <c r="G10" s="34"/>
      <c r="H10" s="35" t="s">
        <v>15</v>
      </c>
      <c r="I10" s="36" t="str">
        <f t="shared" ref="I10:N10" si="5">IF(I27=0,"",I27)</f>
        <v/>
      </c>
      <c r="J10" s="37" t="str">
        <f t="shared" si="5"/>
        <v/>
      </c>
      <c r="K10" s="37" t="str">
        <f t="shared" si="5"/>
        <v/>
      </c>
      <c r="L10" s="37" t="str">
        <f t="shared" si="5"/>
        <v/>
      </c>
      <c r="M10" s="37" t="str">
        <f t="shared" si="5"/>
        <v/>
      </c>
      <c r="N10" s="37" t="str">
        <f t="shared" si="5"/>
        <v/>
      </c>
      <c r="O10" s="37" t="str">
        <f t="shared" ref="O10:Z10" si="6">IF(O27=0,"",O27)</f>
        <v/>
      </c>
      <c r="P10" s="37" t="str">
        <f t="shared" si="6"/>
        <v/>
      </c>
      <c r="Q10" s="37" t="str">
        <f t="shared" si="6"/>
        <v/>
      </c>
      <c r="R10" s="37" t="str">
        <f t="shared" si="6"/>
        <v/>
      </c>
      <c r="S10" s="37" t="str">
        <f t="shared" si="6"/>
        <v/>
      </c>
      <c r="T10" s="37" t="str">
        <f t="shared" si="6"/>
        <v/>
      </c>
      <c r="U10" s="37" t="str">
        <f t="shared" si="6"/>
        <v/>
      </c>
      <c r="V10" s="37" t="str">
        <f t="shared" si="6"/>
        <v/>
      </c>
      <c r="W10" s="37" t="str">
        <f t="shared" si="6"/>
        <v/>
      </c>
      <c r="X10" s="37" t="str">
        <f t="shared" si="6"/>
        <v/>
      </c>
      <c r="Y10" s="37" t="str">
        <f t="shared" si="6"/>
        <v/>
      </c>
      <c r="Z10" s="38" t="str">
        <f t="shared" si="6"/>
        <v/>
      </c>
      <c r="AA10" s="25"/>
      <c r="AB10" s="25"/>
      <c r="AC10" s="25"/>
    </row>
    <row r="11" spans="1:29" ht="24" customHeight="1">
      <c r="B11" s="7"/>
      <c r="C11" s="8"/>
      <c r="D11" s="333" t="str">
        <f>CONCATENATE("Wir senken unsere CO2-Emissionen bis ",K9+10," um")</f>
        <v>Wir senken unsere CO2-Emissionen bis 2032 um</v>
      </c>
      <c r="E11" s="334"/>
      <c r="F11" s="343"/>
      <c r="G11" s="39">
        <v>0.4</v>
      </c>
      <c r="H11" s="35" t="s">
        <v>16</v>
      </c>
      <c r="I11" s="36" t="str">
        <f t="shared" ref="I11:Z11" si="7">IF(I77=0,"",I77)</f>
        <v/>
      </c>
      <c r="J11" s="37" t="str">
        <f t="shared" si="7"/>
        <v/>
      </c>
      <c r="K11" s="37">
        <f t="shared" si="7"/>
        <v>1600</v>
      </c>
      <c r="L11" s="37">
        <f t="shared" si="7"/>
        <v>3200</v>
      </c>
      <c r="M11" s="37">
        <f t="shared" si="7"/>
        <v>4800</v>
      </c>
      <c r="N11" s="37">
        <f t="shared" si="7"/>
        <v>133021</v>
      </c>
      <c r="O11" s="37">
        <f t="shared" si="7"/>
        <v>134621</v>
      </c>
      <c r="P11" s="37">
        <f t="shared" si="7"/>
        <v>262642</v>
      </c>
      <c r="Q11" s="37">
        <f t="shared" si="7"/>
        <v>262642</v>
      </c>
      <c r="R11" s="37">
        <f t="shared" si="7"/>
        <v>262642</v>
      </c>
      <c r="S11" s="37">
        <f t="shared" si="7"/>
        <v>262642</v>
      </c>
      <c r="T11" s="37">
        <f t="shared" si="7"/>
        <v>262642</v>
      </c>
      <c r="U11" s="37">
        <f t="shared" si="7"/>
        <v>262642</v>
      </c>
      <c r="V11" s="37">
        <f t="shared" si="7"/>
        <v>262642</v>
      </c>
      <c r="W11" s="37">
        <f t="shared" si="7"/>
        <v>262642</v>
      </c>
      <c r="X11" s="37">
        <f t="shared" si="7"/>
        <v>262642</v>
      </c>
      <c r="Y11" s="37">
        <f t="shared" si="7"/>
        <v>262642</v>
      </c>
      <c r="Z11" s="38">
        <f t="shared" si="7"/>
        <v>262642</v>
      </c>
      <c r="AA11" s="25"/>
      <c r="AB11" s="25"/>
      <c r="AC11" s="25"/>
    </row>
    <row r="12" spans="1:29" ht="24" customHeight="1">
      <c r="B12" s="7"/>
      <c r="C12" s="8"/>
      <c r="D12" s="336" t="s">
        <v>17</v>
      </c>
      <c r="E12" s="337"/>
      <c r="F12" s="344"/>
      <c r="G12" s="40">
        <v>0.9</v>
      </c>
      <c r="H12" s="35" t="s">
        <v>18</v>
      </c>
      <c r="I12" s="36" t="str">
        <f t="shared" ref="I12:Z12" si="8">IF(I113=0,"",I113)</f>
        <v/>
      </c>
      <c r="J12" s="37" t="str">
        <f t="shared" si="8"/>
        <v/>
      </c>
      <c r="K12" s="37" t="str">
        <f t="shared" si="8"/>
        <v/>
      </c>
      <c r="L12" s="37" t="str">
        <f t="shared" si="8"/>
        <v/>
      </c>
      <c r="M12" s="37" t="str">
        <f t="shared" si="8"/>
        <v/>
      </c>
      <c r="N12" s="37" t="str">
        <f t="shared" si="8"/>
        <v/>
      </c>
      <c r="O12" s="37" t="str">
        <f t="shared" si="8"/>
        <v/>
      </c>
      <c r="P12" s="37" t="str">
        <f t="shared" si="8"/>
        <v/>
      </c>
      <c r="Q12" s="37" t="str">
        <f t="shared" si="8"/>
        <v/>
      </c>
      <c r="R12" s="37" t="str">
        <f t="shared" si="8"/>
        <v/>
      </c>
      <c r="S12" s="37" t="str">
        <f t="shared" si="8"/>
        <v/>
      </c>
      <c r="T12" s="37" t="str">
        <f t="shared" si="8"/>
        <v/>
      </c>
      <c r="U12" s="37" t="str">
        <f t="shared" si="8"/>
        <v/>
      </c>
      <c r="V12" s="37" t="str">
        <f t="shared" si="8"/>
        <v/>
      </c>
      <c r="W12" s="37" t="str">
        <f t="shared" si="8"/>
        <v/>
      </c>
      <c r="X12" s="37" t="str">
        <f t="shared" si="8"/>
        <v/>
      </c>
      <c r="Y12" s="37" t="str">
        <f t="shared" si="8"/>
        <v/>
      </c>
      <c r="Z12" s="38" t="str">
        <f t="shared" si="8"/>
        <v/>
      </c>
      <c r="AA12" s="25"/>
      <c r="AB12" s="25"/>
      <c r="AC12" s="25"/>
    </row>
    <row r="13" spans="1:29" ht="24" customHeight="1">
      <c r="B13" s="7"/>
      <c r="C13" s="8"/>
      <c r="D13" s="339" t="s">
        <v>19</v>
      </c>
      <c r="E13" s="340"/>
      <c r="F13" s="345"/>
      <c r="G13" s="41">
        <f>K9-3</f>
        <v>2019</v>
      </c>
      <c r="H13" s="35" t="s">
        <v>20</v>
      </c>
      <c r="I13" s="36" t="str">
        <f t="shared" ref="I13:Z13" si="9">IF(I149=0,"",I149)</f>
        <v/>
      </c>
      <c r="J13" s="37" t="str">
        <f t="shared" si="9"/>
        <v/>
      </c>
      <c r="K13" s="37">
        <f t="shared" si="9"/>
        <v>1300</v>
      </c>
      <c r="L13" s="37">
        <f t="shared" si="9"/>
        <v>3900</v>
      </c>
      <c r="M13" s="37">
        <f t="shared" si="9"/>
        <v>6500</v>
      </c>
      <c r="N13" s="37">
        <f t="shared" si="9"/>
        <v>9100</v>
      </c>
      <c r="O13" s="37">
        <f t="shared" si="9"/>
        <v>11700</v>
      </c>
      <c r="P13" s="37">
        <f t="shared" si="9"/>
        <v>14300</v>
      </c>
      <c r="Q13" s="37">
        <f t="shared" si="9"/>
        <v>14300</v>
      </c>
      <c r="R13" s="37">
        <f t="shared" si="9"/>
        <v>14300</v>
      </c>
      <c r="S13" s="37">
        <f t="shared" si="9"/>
        <v>14300</v>
      </c>
      <c r="T13" s="37">
        <f t="shared" si="9"/>
        <v>14300</v>
      </c>
      <c r="U13" s="37">
        <f t="shared" si="9"/>
        <v>14300</v>
      </c>
      <c r="V13" s="37">
        <f t="shared" si="9"/>
        <v>14300</v>
      </c>
      <c r="W13" s="37">
        <f t="shared" si="9"/>
        <v>14300</v>
      </c>
      <c r="X13" s="37">
        <f t="shared" si="9"/>
        <v>14300</v>
      </c>
      <c r="Y13" s="37">
        <f t="shared" si="9"/>
        <v>14300</v>
      </c>
      <c r="Z13" s="38">
        <f t="shared" si="9"/>
        <v>14300</v>
      </c>
      <c r="AA13" s="25"/>
      <c r="AB13" s="25"/>
      <c r="AC13" s="25"/>
    </row>
    <row r="14" spans="1:29" ht="24" customHeight="1">
      <c r="B14" s="7"/>
      <c r="C14" s="8"/>
      <c r="D14" s="42" t="s">
        <v>21</v>
      </c>
      <c r="E14" s="42"/>
      <c r="F14" s="42"/>
      <c r="G14" s="43"/>
      <c r="H14" s="35" t="s">
        <v>22</v>
      </c>
      <c r="I14" s="36" t="str">
        <f t="shared" ref="I14:Z14" si="10">IF(I191=0,"",I191)</f>
        <v/>
      </c>
      <c r="J14" s="37" t="str">
        <f t="shared" si="10"/>
        <v/>
      </c>
      <c r="K14" s="37" t="str">
        <f t="shared" si="10"/>
        <v/>
      </c>
      <c r="L14" s="37" t="str">
        <f t="shared" si="10"/>
        <v/>
      </c>
      <c r="M14" s="37" t="str">
        <f t="shared" si="10"/>
        <v/>
      </c>
      <c r="N14" s="37" t="str">
        <f t="shared" si="10"/>
        <v/>
      </c>
      <c r="O14" s="37" t="str">
        <f t="shared" si="10"/>
        <v/>
      </c>
      <c r="P14" s="37" t="str">
        <f t="shared" si="10"/>
        <v/>
      </c>
      <c r="Q14" s="37" t="str">
        <f t="shared" si="10"/>
        <v/>
      </c>
      <c r="R14" s="37" t="str">
        <f t="shared" si="10"/>
        <v/>
      </c>
      <c r="S14" s="37" t="str">
        <f t="shared" si="10"/>
        <v/>
      </c>
      <c r="T14" s="37" t="str">
        <f t="shared" si="10"/>
        <v/>
      </c>
      <c r="U14" s="37" t="str">
        <f t="shared" si="10"/>
        <v/>
      </c>
      <c r="V14" s="37" t="str">
        <f t="shared" si="10"/>
        <v/>
      </c>
      <c r="W14" s="37" t="str">
        <f t="shared" si="10"/>
        <v/>
      </c>
      <c r="X14" s="37" t="str">
        <f t="shared" si="10"/>
        <v/>
      </c>
      <c r="Y14" s="37" t="str">
        <f t="shared" si="10"/>
        <v/>
      </c>
      <c r="Z14" s="38" t="str">
        <f t="shared" si="10"/>
        <v/>
      </c>
      <c r="AA14" s="25"/>
      <c r="AB14" s="25"/>
      <c r="AC14" s="25"/>
    </row>
    <row r="15" spans="1:29" ht="24" customHeight="1">
      <c r="B15" s="7"/>
      <c r="C15" s="8"/>
      <c r="D15" s="346" t="str">
        <f>CONCATENATE("CO2-Emissionen für Strom, Heizenergie",IF('CO2-Schulbilanz'!E22="","",CONCATENATE(", ",'CO2-Schulbilanz'!C22)),IF('CO2-Schulbilanz'!E23="","",CONCATENATE(", ",'CO2-Schulbilanz'!C23)),IF('CO2-Schulbilanz'!E24="","",CONCATENATE(", ",'CO2-Schulbilanz'!C24)),IF('CO2-Schulbilanz'!E25="","",CONCATENATE(", ",'CO2-Schulbilanz'!C25)),":")</f>
        <v>CO2-Emissionen für Strom, Heizenergie, Mobilität, Abfall, Papier:</v>
      </c>
      <c r="E15" s="347"/>
      <c r="F15" s="347"/>
      <c r="G15" s="44">
        <f>'CO2-Schulbilanz'!E8</f>
        <v>1223251.7861061948</v>
      </c>
      <c r="H15" s="35" t="s">
        <v>23</v>
      </c>
      <c r="I15" s="36" t="str">
        <f t="shared" ref="I15:Z15" si="11">IF(I227=0,"",I227)</f>
        <v/>
      </c>
      <c r="J15" s="37" t="str">
        <f t="shared" si="11"/>
        <v/>
      </c>
      <c r="K15" s="37" t="str">
        <f t="shared" si="11"/>
        <v/>
      </c>
      <c r="L15" s="37" t="str">
        <f t="shared" si="11"/>
        <v/>
      </c>
      <c r="M15" s="37" t="str">
        <f t="shared" si="11"/>
        <v/>
      </c>
      <c r="N15" s="37" t="str">
        <f t="shared" si="11"/>
        <v/>
      </c>
      <c r="O15" s="37" t="str">
        <f t="shared" si="11"/>
        <v/>
      </c>
      <c r="P15" s="37" t="str">
        <f t="shared" si="11"/>
        <v/>
      </c>
      <c r="Q15" s="37" t="str">
        <f t="shared" si="11"/>
        <v/>
      </c>
      <c r="R15" s="37" t="str">
        <f t="shared" si="11"/>
        <v/>
      </c>
      <c r="S15" s="37" t="str">
        <f t="shared" si="11"/>
        <v/>
      </c>
      <c r="T15" s="37" t="str">
        <f t="shared" si="11"/>
        <v/>
      </c>
      <c r="U15" s="37" t="str">
        <f t="shared" si="11"/>
        <v/>
      </c>
      <c r="V15" s="37" t="str">
        <f t="shared" si="11"/>
        <v/>
      </c>
      <c r="W15" s="37" t="str">
        <f t="shared" si="11"/>
        <v/>
      </c>
      <c r="X15" s="37" t="str">
        <f t="shared" si="11"/>
        <v/>
      </c>
      <c r="Y15" s="37" t="str">
        <f t="shared" si="11"/>
        <v/>
      </c>
      <c r="Z15" s="38" t="str">
        <f t="shared" si="11"/>
        <v/>
      </c>
      <c r="AA15" s="25"/>
      <c r="AB15" s="25"/>
      <c r="AC15" s="25"/>
    </row>
    <row r="16" spans="1:29" ht="24" customHeight="1">
      <c r="B16" s="7"/>
      <c r="C16" s="8"/>
      <c r="D16" s="348" t="s">
        <v>24</v>
      </c>
      <c r="E16" s="349"/>
      <c r="F16" s="349"/>
      <c r="G16" s="45">
        <f>G13</f>
        <v>2019</v>
      </c>
      <c r="H16" s="46" t="s">
        <v>25</v>
      </c>
      <c r="I16" s="47" t="str">
        <f t="shared" ref="I16:Z16" si="12">IF(I263=0,"",I263)</f>
        <v/>
      </c>
      <c r="J16" s="48" t="str">
        <f t="shared" si="12"/>
        <v/>
      </c>
      <c r="K16" s="48" t="str">
        <f t="shared" si="12"/>
        <v/>
      </c>
      <c r="L16" s="48" t="str">
        <f t="shared" si="12"/>
        <v/>
      </c>
      <c r="M16" s="48" t="str">
        <f t="shared" si="12"/>
        <v/>
      </c>
      <c r="N16" s="48" t="str">
        <f t="shared" si="12"/>
        <v/>
      </c>
      <c r="O16" s="48" t="str">
        <f t="shared" si="12"/>
        <v/>
      </c>
      <c r="P16" s="48" t="str">
        <f t="shared" si="12"/>
        <v/>
      </c>
      <c r="Q16" s="48" t="str">
        <f t="shared" si="12"/>
        <v/>
      </c>
      <c r="R16" s="48" t="str">
        <f t="shared" si="12"/>
        <v/>
      </c>
      <c r="S16" s="48" t="str">
        <f t="shared" si="12"/>
        <v/>
      </c>
      <c r="T16" s="48" t="str">
        <f t="shared" si="12"/>
        <v/>
      </c>
      <c r="U16" s="48" t="str">
        <f t="shared" si="12"/>
        <v/>
      </c>
      <c r="V16" s="48" t="str">
        <f t="shared" si="12"/>
        <v/>
      </c>
      <c r="W16" s="48" t="str">
        <f t="shared" si="12"/>
        <v/>
      </c>
      <c r="X16" s="48" t="str">
        <f t="shared" si="12"/>
        <v/>
      </c>
      <c r="Y16" s="48" t="str">
        <f t="shared" si="12"/>
        <v/>
      </c>
      <c r="Z16" s="49" t="str">
        <f t="shared" si="12"/>
        <v/>
      </c>
      <c r="AA16" s="25"/>
      <c r="AB16" s="25"/>
      <c r="AC16" s="25"/>
    </row>
    <row r="17" spans="2:29" ht="24" customHeight="1">
      <c r="B17" s="7"/>
      <c r="C17" s="8"/>
      <c r="D17" s="50" t="s">
        <v>8</v>
      </c>
      <c r="E17" s="50"/>
      <c r="F17" s="50"/>
      <c r="G17" s="51"/>
      <c r="H17" s="350" t="s">
        <v>26</v>
      </c>
      <c r="I17" s="52">
        <f t="shared" ref="I17:N17" si="13">-SUM(I10:I16)</f>
        <v>0</v>
      </c>
      <c r="J17" s="53">
        <f t="shared" si="13"/>
        <v>0</v>
      </c>
      <c r="K17" s="53">
        <f t="shared" si="13"/>
        <v>-2900</v>
      </c>
      <c r="L17" s="53">
        <f t="shared" si="13"/>
        <v>-7100</v>
      </c>
      <c r="M17" s="53">
        <f t="shared" si="13"/>
        <v>-11300</v>
      </c>
      <c r="N17" s="53">
        <f t="shared" si="13"/>
        <v>-142121</v>
      </c>
      <c r="O17" s="53">
        <f t="shared" ref="O17:Z17" si="14">-SUM(O10:O16)</f>
        <v>-146321</v>
      </c>
      <c r="P17" s="53">
        <f t="shared" si="14"/>
        <v>-276942</v>
      </c>
      <c r="Q17" s="53">
        <f t="shared" si="14"/>
        <v>-276942</v>
      </c>
      <c r="R17" s="53">
        <f t="shared" si="14"/>
        <v>-276942</v>
      </c>
      <c r="S17" s="53">
        <f t="shared" si="14"/>
        <v>-276942</v>
      </c>
      <c r="T17" s="53">
        <f t="shared" si="14"/>
        <v>-276942</v>
      </c>
      <c r="U17" s="53">
        <f t="shared" si="14"/>
        <v>-276942</v>
      </c>
      <c r="V17" s="53">
        <f t="shared" si="14"/>
        <v>-276942</v>
      </c>
      <c r="W17" s="53">
        <f t="shared" si="14"/>
        <v>-276942</v>
      </c>
      <c r="X17" s="53">
        <f t="shared" si="14"/>
        <v>-276942</v>
      </c>
      <c r="Y17" s="53">
        <f t="shared" si="14"/>
        <v>-276942</v>
      </c>
      <c r="Z17" s="54">
        <f t="shared" si="14"/>
        <v>-276942</v>
      </c>
      <c r="AA17" s="25"/>
      <c r="AB17" s="25"/>
      <c r="AC17" s="25"/>
    </row>
    <row r="18" spans="2:29" ht="24" customHeight="1">
      <c r="B18" s="7"/>
      <c r="C18" s="8"/>
      <c r="D18" s="333" t="s">
        <v>27</v>
      </c>
      <c r="E18" s="334"/>
      <c r="F18" s="334"/>
      <c r="G18" s="335"/>
      <c r="H18" s="351"/>
      <c r="I18" s="55">
        <f t="shared" ref="I18:Z18" si="15">I17/$G$15</f>
        <v>0</v>
      </c>
      <c r="J18" s="56">
        <f t="shared" si="15"/>
        <v>0</v>
      </c>
      <c r="K18" s="56">
        <f t="shared" si="15"/>
        <v>-2.3707302396272492E-3</v>
      </c>
      <c r="L18" s="56">
        <f t="shared" si="15"/>
        <v>-5.8042016211563687E-3</v>
      </c>
      <c r="M18" s="56">
        <f t="shared" si="15"/>
        <v>-9.237673002685489E-3</v>
      </c>
      <c r="N18" s="56">
        <f t="shared" si="15"/>
        <v>-0.11618294909864287</v>
      </c>
      <c r="O18" s="56">
        <f t="shared" si="15"/>
        <v>-0.11961642048017199</v>
      </c>
      <c r="P18" s="56">
        <f t="shared" si="15"/>
        <v>-0.22639819793891369</v>
      </c>
      <c r="Q18" s="56">
        <f t="shared" si="15"/>
        <v>-0.22639819793891369</v>
      </c>
      <c r="R18" s="56">
        <f t="shared" si="15"/>
        <v>-0.22639819793891369</v>
      </c>
      <c r="S18" s="56">
        <f t="shared" si="15"/>
        <v>-0.22639819793891369</v>
      </c>
      <c r="T18" s="56">
        <f t="shared" si="15"/>
        <v>-0.22639819793891369</v>
      </c>
      <c r="U18" s="56">
        <f t="shared" si="15"/>
        <v>-0.22639819793891369</v>
      </c>
      <c r="V18" s="56">
        <f t="shared" si="15"/>
        <v>-0.22639819793891369</v>
      </c>
      <c r="W18" s="56">
        <f t="shared" si="15"/>
        <v>-0.22639819793891369</v>
      </c>
      <c r="X18" s="56">
        <f t="shared" si="15"/>
        <v>-0.22639819793891369</v>
      </c>
      <c r="Y18" s="56">
        <f t="shared" si="15"/>
        <v>-0.22639819793891369</v>
      </c>
      <c r="Z18" s="57">
        <f t="shared" si="15"/>
        <v>-0.22639819793891369</v>
      </c>
      <c r="AA18" s="25"/>
      <c r="AB18" s="25"/>
      <c r="AC18" s="25"/>
    </row>
    <row r="19" spans="2:29" ht="24" customHeight="1">
      <c r="B19" s="7"/>
      <c r="C19" s="8"/>
      <c r="D19" s="336"/>
      <c r="E19" s="337"/>
      <c r="F19" s="337"/>
      <c r="G19" s="338"/>
      <c r="H19" s="350" t="s">
        <v>28</v>
      </c>
      <c r="I19" s="52" t="e">
        <f>HLOOKUP(I9,'CO2-Schulbilanz'!$F$6:$AV$13,7,FALSE)</f>
        <v>#N/A</v>
      </c>
      <c r="J19" s="53">
        <f>HLOOKUP(J9,'CO2-Schulbilanz'!$F$6:$AV$13,7,FALSE)</f>
        <v>-140996.89387374441</v>
      </c>
      <c r="K19" s="53">
        <f>HLOOKUP(K9,'CO2-Schulbilanz'!$F$6:$AV$13,7,FALSE)</f>
        <v>-140996.89387374441</v>
      </c>
      <c r="L19" s="53">
        <f>HLOOKUP(L9,'CO2-Schulbilanz'!$F$6:$AV$13,7,FALSE)</f>
        <v>-225845.67742476868</v>
      </c>
      <c r="M19" s="53">
        <f>HLOOKUP(M9,'CO2-Schulbilanz'!$F$6:$AV$13,7,FALSE)</f>
        <v>-304042.31634539261</v>
      </c>
      <c r="N19" s="53">
        <f>HLOOKUP(N9,'CO2-Schulbilanz'!$F$6:$AV$13,7,FALSE)</f>
        <v>-376108.33877463953</v>
      </c>
      <c r="O19" s="53">
        <f>HLOOKUP(O9,'CO2-Schulbilanz'!$F$6:$AV$13,7,FALSE)</f>
        <v>-442524.38504543353</v>
      </c>
      <c r="P19" s="53">
        <f>HLOOKUP(P9,'CO2-Schulbilanz'!$F$6:$AV$13,7,FALSE)</f>
        <v>-503733.41328859725</v>
      </c>
      <c r="Q19" s="53">
        <f>HLOOKUP(Q9,'CO2-Schulbilanz'!$F$6:$AV$13,7,FALSE)</f>
        <v>-632317.76212666184</v>
      </c>
      <c r="R19" s="53">
        <f>HLOOKUP(R9,'CO2-Schulbilanz'!$F$6:$AV$13,7,FALSE)</f>
        <v>-737922.94129965862</v>
      </c>
      <c r="S19" s="53">
        <f>HLOOKUP(S9,'CO2-Schulbilanz'!$F$6:$AV$13,7,FALSE)</f>
        <v>-824655.53332145931</v>
      </c>
      <c r="T19" s="53">
        <f>HLOOKUP(T9,'CO2-Schulbilanz'!$F$6:$AV$13,7,FALSE)</f>
        <v>-895888.23779419239</v>
      </c>
      <c r="U19" s="53">
        <f>HLOOKUP(U9,'CO2-Schulbilanz'!$F$6:$AV$13,7,FALSE)</f>
        <v>-954391.02282826987</v>
      </c>
      <c r="V19" s="53">
        <f>HLOOKUP(V9,'CO2-Schulbilanz'!$F$6:$AV$13,7,FALSE)</f>
        <v>-1002438.8385342367</v>
      </c>
      <c r="W19" s="53">
        <f>HLOOKUP(W9,'CO2-Schulbilanz'!$F$6:$AV$13,7,FALSE)</f>
        <v>-1041900.0811531958</v>
      </c>
      <c r="X19" s="53">
        <f>HLOOKUP(X9,'CO2-Schulbilanz'!$F$6:$AV$13,7,FALSE)</f>
        <v>-1074309.2478583325</v>
      </c>
      <c r="Y19" s="53">
        <f>HLOOKUP(Y9,'CO2-Schulbilanz'!$F$6:$AV$13,7,FALSE)</f>
        <v>-1100926.6074955754</v>
      </c>
      <c r="Z19" s="54">
        <f>HLOOKUP(Z9,'CO2-Schulbilanz'!$F$6:$AV$13,7,FALSE)</f>
        <v>-1122787.2076308466</v>
      </c>
      <c r="AA19" s="25"/>
      <c r="AB19" s="25"/>
      <c r="AC19" s="25"/>
    </row>
    <row r="20" spans="2:29" ht="24" customHeight="1">
      <c r="B20" s="7"/>
      <c r="C20" s="8"/>
      <c r="D20" s="339"/>
      <c r="E20" s="340"/>
      <c r="F20" s="340"/>
      <c r="G20" s="341"/>
      <c r="H20" s="351"/>
      <c r="I20" s="55" t="e">
        <f t="shared" ref="I20:Z20" si="16">I19/$G$15</f>
        <v>#N/A</v>
      </c>
      <c r="J20" s="56">
        <f t="shared" si="16"/>
        <v>-0.11526399999999998</v>
      </c>
      <c r="K20" s="56">
        <f t="shared" si="16"/>
        <v>-0.11526399999999998</v>
      </c>
      <c r="L20" s="56">
        <f t="shared" si="16"/>
        <v>-0.18462730240000011</v>
      </c>
      <c r="M20" s="56">
        <f t="shared" si="16"/>
        <v>-0.24855252189184018</v>
      </c>
      <c r="N20" s="56">
        <f t="shared" si="16"/>
        <v>-0.30746600417551995</v>
      </c>
      <c r="O20" s="56">
        <f t="shared" si="16"/>
        <v>-0.36176066944815921</v>
      </c>
      <c r="P20" s="56">
        <f t="shared" si="16"/>
        <v>-0.41179863296342356</v>
      </c>
      <c r="Q20" s="56">
        <f t="shared" si="16"/>
        <v>-0.51691546197486449</v>
      </c>
      <c r="R20" s="56">
        <f t="shared" si="16"/>
        <v>-0.60324697636337388</v>
      </c>
      <c r="S20" s="56">
        <f t="shared" si="16"/>
        <v>-0.67415027935211047</v>
      </c>
      <c r="T20" s="56">
        <f t="shared" si="16"/>
        <v>-0.73238252988450336</v>
      </c>
      <c r="U20" s="56">
        <f t="shared" si="16"/>
        <v>-0.78020815801646892</v>
      </c>
      <c r="V20" s="56">
        <f t="shared" si="16"/>
        <v>-0.81948691996204559</v>
      </c>
      <c r="W20" s="56">
        <f t="shared" si="16"/>
        <v>-0.85174621691722985</v>
      </c>
      <c r="X20" s="56">
        <f t="shared" si="16"/>
        <v>-0.87824048986515668</v>
      </c>
      <c r="Y20" s="56">
        <f t="shared" si="16"/>
        <v>-0.9</v>
      </c>
      <c r="Z20" s="57">
        <f t="shared" si="16"/>
        <v>-0.91787089165416802</v>
      </c>
      <c r="AA20" s="25"/>
      <c r="AB20" s="25"/>
      <c r="AC20" s="25"/>
    </row>
    <row r="21" spans="2:29" ht="9" customHeight="1">
      <c r="B21" s="7"/>
      <c r="C21" s="8"/>
      <c r="G21" s="7"/>
      <c r="H21" s="7"/>
      <c r="I21" s="7"/>
      <c r="J21" s="7"/>
      <c r="K21" s="58"/>
    </row>
    <row r="22" spans="2:29" ht="9" customHeight="1">
      <c r="B22" s="7"/>
      <c r="C22" s="8"/>
      <c r="D22" s="59"/>
      <c r="E22" s="59"/>
      <c r="F22" s="59"/>
      <c r="G22" s="59"/>
      <c r="H22" s="59"/>
      <c r="I22" s="59"/>
      <c r="J22" s="59"/>
      <c r="K22" s="59"/>
    </row>
    <row r="23" spans="2:29" ht="31.5" customHeight="1">
      <c r="B23" s="7"/>
      <c r="C23" s="60"/>
      <c r="D23" s="61" t="s">
        <v>29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spans="2:29" ht="21" customHeight="1">
      <c r="B24" s="7"/>
      <c r="C24" s="63"/>
      <c r="D24" s="64" t="s">
        <v>30</v>
      </c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2:29" ht="33" customHeight="1">
      <c r="B25" s="7"/>
      <c r="C25" s="326" t="s">
        <v>31</v>
      </c>
      <c r="D25" s="326" t="s">
        <v>32</v>
      </c>
      <c r="E25" s="326" t="s">
        <v>33</v>
      </c>
      <c r="F25" s="326" t="s">
        <v>34</v>
      </c>
      <c r="G25" s="326" t="s">
        <v>35</v>
      </c>
      <c r="H25" s="331" t="s">
        <v>36</v>
      </c>
      <c r="I25" s="66" t="str">
        <f t="shared" ref="I25:Z25" si="17">IF(I$8="kurzfristig","Ziele CO2 &amp; Kompetenzen","")</f>
        <v/>
      </c>
      <c r="J25" s="67" t="str">
        <f t="shared" si="17"/>
        <v/>
      </c>
      <c r="K25" s="66" t="str">
        <f t="shared" si="17"/>
        <v/>
      </c>
      <c r="L25" s="67" t="str">
        <f t="shared" si="17"/>
        <v>Ziele CO2 &amp; Kompetenzen</v>
      </c>
      <c r="M25" s="67" t="str">
        <f t="shared" si="17"/>
        <v>Ziele CO2 &amp; Kompetenzen</v>
      </c>
      <c r="N25" s="67" t="str">
        <f t="shared" si="17"/>
        <v/>
      </c>
      <c r="O25" s="67" t="str">
        <f t="shared" si="17"/>
        <v/>
      </c>
      <c r="P25" s="67" t="str">
        <f t="shared" si="17"/>
        <v/>
      </c>
      <c r="Q25" s="67" t="str">
        <f t="shared" si="17"/>
        <v/>
      </c>
      <c r="R25" s="67" t="str">
        <f t="shared" si="17"/>
        <v/>
      </c>
      <c r="S25" s="67" t="str">
        <f t="shared" si="17"/>
        <v/>
      </c>
      <c r="T25" s="67" t="str">
        <f t="shared" si="17"/>
        <v/>
      </c>
      <c r="U25" s="67" t="str">
        <f t="shared" si="17"/>
        <v/>
      </c>
      <c r="V25" s="67" t="str">
        <f t="shared" si="17"/>
        <v/>
      </c>
      <c r="W25" s="67" t="str">
        <f t="shared" si="17"/>
        <v/>
      </c>
      <c r="X25" s="67" t="str">
        <f t="shared" si="17"/>
        <v/>
      </c>
      <c r="Y25" s="67" t="str">
        <f t="shared" si="17"/>
        <v/>
      </c>
      <c r="Z25" s="67" t="str">
        <f t="shared" si="17"/>
        <v/>
      </c>
    </row>
    <row r="26" spans="2:29" ht="14.25" customHeight="1">
      <c r="B26" s="7"/>
      <c r="C26" s="326"/>
      <c r="D26" s="326"/>
      <c r="E26" s="326"/>
      <c r="F26" s="326"/>
      <c r="G26" s="326"/>
      <c r="H26" s="332"/>
      <c r="I26" s="68">
        <f>$I$9</f>
        <v>2019</v>
      </c>
      <c r="J26" s="68">
        <f>J$9</f>
        <v>2022</v>
      </c>
      <c r="K26" s="68">
        <f>K$9</f>
        <v>2022</v>
      </c>
      <c r="L26" s="68">
        <f>L$9</f>
        <v>2024</v>
      </c>
      <c r="M26" s="68">
        <f>L26+2</f>
        <v>2026</v>
      </c>
      <c r="N26" s="68">
        <f>M26+2</f>
        <v>2028</v>
      </c>
      <c r="O26" s="68">
        <f>N26+2</f>
        <v>2030</v>
      </c>
      <c r="P26" s="68">
        <f>O26+2</f>
        <v>2032</v>
      </c>
      <c r="Q26" s="68">
        <f t="shared" ref="Q26:V26" si="18">P26+2</f>
        <v>2034</v>
      </c>
      <c r="R26" s="68">
        <f t="shared" si="18"/>
        <v>2036</v>
      </c>
      <c r="S26" s="68">
        <f t="shared" si="18"/>
        <v>2038</v>
      </c>
      <c r="T26" s="68">
        <f t="shared" si="18"/>
        <v>2040</v>
      </c>
      <c r="U26" s="68">
        <f t="shared" si="18"/>
        <v>2042</v>
      </c>
      <c r="V26" s="68">
        <f t="shared" si="18"/>
        <v>2044</v>
      </c>
      <c r="W26" s="68">
        <f>V26+2</f>
        <v>2046</v>
      </c>
      <c r="X26" s="68">
        <f>W26+2</f>
        <v>2048</v>
      </c>
      <c r="Y26" s="68">
        <f>X26+2</f>
        <v>2050</v>
      </c>
      <c r="Z26" s="68">
        <f>Y26+2</f>
        <v>2052</v>
      </c>
    </row>
    <row r="27" spans="2:29" ht="24.75" customHeight="1">
      <c r="B27" s="7"/>
      <c r="C27" s="69"/>
      <c r="D27" s="70"/>
      <c r="E27" s="71"/>
      <c r="F27" s="71"/>
      <c r="G27" s="71"/>
      <c r="H27" s="72" t="s">
        <v>37</v>
      </c>
      <c r="I27" s="73">
        <f t="shared" ref="I27:Z27" si="19">SUM(I28:I71)</f>
        <v>0</v>
      </c>
      <c r="J27" s="73">
        <f t="shared" si="19"/>
        <v>0</v>
      </c>
      <c r="K27" s="73">
        <f t="shared" si="19"/>
        <v>0</v>
      </c>
      <c r="L27" s="73">
        <f t="shared" si="19"/>
        <v>0</v>
      </c>
      <c r="M27" s="73">
        <f t="shared" si="19"/>
        <v>0</v>
      </c>
      <c r="N27" s="73">
        <f t="shared" si="19"/>
        <v>0</v>
      </c>
      <c r="O27" s="73">
        <f t="shared" si="19"/>
        <v>0</v>
      </c>
      <c r="P27" s="73">
        <f t="shared" si="19"/>
        <v>0</v>
      </c>
      <c r="Q27" s="73">
        <f t="shared" si="19"/>
        <v>0</v>
      </c>
      <c r="R27" s="73">
        <f t="shared" si="19"/>
        <v>0</v>
      </c>
      <c r="S27" s="73">
        <f t="shared" si="19"/>
        <v>0</v>
      </c>
      <c r="T27" s="73">
        <f t="shared" si="19"/>
        <v>0</v>
      </c>
      <c r="U27" s="73">
        <f t="shared" si="19"/>
        <v>0</v>
      </c>
      <c r="V27" s="73">
        <f t="shared" si="19"/>
        <v>0</v>
      </c>
      <c r="W27" s="73">
        <f t="shared" si="19"/>
        <v>0</v>
      </c>
      <c r="X27" s="73">
        <f t="shared" si="19"/>
        <v>0</v>
      </c>
      <c r="Y27" s="73">
        <f t="shared" si="19"/>
        <v>0</v>
      </c>
      <c r="Z27" s="73">
        <f t="shared" si="19"/>
        <v>0</v>
      </c>
    </row>
    <row r="28" spans="2:29" ht="29.25" customHeight="1">
      <c r="B28" s="7"/>
      <c r="C28" s="316" t="s">
        <v>38</v>
      </c>
      <c r="D28" s="318" t="s">
        <v>39</v>
      </c>
      <c r="E28" s="320">
        <v>2023</v>
      </c>
      <c r="F28" s="320" t="s">
        <v>2</v>
      </c>
      <c r="G28" s="320" t="s">
        <v>40</v>
      </c>
      <c r="H28" s="320" t="s">
        <v>41</v>
      </c>
      <c r="I28" s="75"/>
      <c r="J28" s="75">
        <f t="shared" ref="J28:J71" si="20">I28</f>
        <v>0</v>
      </c>
      <c r="K28" s="75"/>
      <c r="L28" s="75" t="s">
        <v>42</v>
      </c>
      <c r="M28" s="75" t="str">
        <f t="shared" ref="K28:Z71" si="21">L28</f>
        <v>Weitere Bildungsformate</v>
      </c>
      <c r="N28" s="75" t="str">
        <f t="shared" si="21"/>
        <v>Weitere Bildungsformate</v>
      </c>
      <c r="O28" s="75" t="str">
        <f t="shared" si="21"/>
        <v>Weitere Bildungsformate</v>
      </c>
      <c r="P28" s="75" t="str">
        <f t="shared" si="21"/>
        <v>Weitere Bildungsformate</v>
      </c>
      <c r="Q28" s="75" t="str">
        <f t="shared" si="21"/>
        <v>Weitere Bildungsformate</v>
      </c>
      <c r="R28" s="75" t="str">
        <f t="shared" si="21"/>
        <v>Weitere Bildungsformate</v>
      </c>
      <c r="S28" s="75" t="str">
        <f t="shared" si="21"/>
        <v>Weitere Bildungsformate</v>
      </c>
      <c r="T28" s="75" t="str">
        <f t="shared" si="21"/>
        <v>Weitere Bildungsformate</v>
      </c>
      <c r="U28" s="75" t="str">
        <f t="shared" si="21"/>
        <v>Weitere Bildungsformate</v>
      </c>
      <c r="V28" s="75" t="str">
        <f t="shared" si="21"/>
        <v>Weitere Bildungsformate</v>
      </c>
      <c r="W28" s="75" t="str">
        <f t="shared" si="21"/>
        <v>Weitere Bildungsformate</v>
      </c>
      <c r="X28" s="75" t="str">
        <f t="shared" si="21"/>
        <v>Weitere Bildungsformate</v>
      </c>
      <c r="Y28" s="75" t="str">
        <f t="shared" si="21"/>
        <v>Weitere Bildungsformate</v>
      </c>
      <c r="Z28" s="75" t="str">
        <f t="shared" si="21"/>
        <v>Weitere Bildungsformate</v>
      </c>
      <c r="AB28" s="76"/>
    </row>
    <row r="29" spans="2:29" ht="29.25" customHeight="1">
      <c r="B29" s="7"/>
      <c r="C29" s="317"/>
      <c r="D29" s="319"/>
      <c r="E29" s="321"/>
      <c r="F29" s="321"/>
      <c r="G29" s="321"/>
      <c r="H29" s="321"/>
      <c r="I29" s="78" t="s">
        <v>43</v>
      </c>
      <c r="J29" s="78" t="str">
        <f t="shared" si="20"/>
        <v xml:space="preserve"> </v>
      </c>
      <c r="K29" s="79"/>
      <c r="L29" s="78">
        <f t="shared" si="21"/>
        <v>0</v>
      </c>
      <c r="M29" s="78">
        <f t="shared" si="21"/>
        <v>0</v>
      </c>
      <c r="N29" s="78">
        <f t="shared" si="21"/>
        <v>0</v>
      </c>
      <c r="O29" s="78">
        <f t="shared" si="21"/>
        <v>0</v>
      </c>
      <c r="P29" s="78">
        <f t="shared" si="21"/>
        <v>0</v>
      </c>
      <c r="Q29" s="78">
        <f t="shared" si="21"/>
        <v>0</v>
      </c>
      <c r="R29" s="78">
        <f t="shared" si="21"/>
        <v>0</v>
      </c>
      <c r="S29" s="78">
        <f t="shared" si="21"/>
        <v>0</v>
      </c>
      <c r="T29" s="78">
        <f t="shared" si="21"/>
        <v>0</v>
      </c>
      <c r="U29" s="78">
        <f t="shared" si="21"/>
        <v>0</v>
      </c>
      <c r="V29" s="78">
        <f t="shared" si="21"/>
        <v>0</v>
      </c>
      <c r="W29" s="78">
        <f t="shared" si="21"/>
        <v>0</v>
      </c>
      <c r="X29" s="78">
        <f t="shared" si="21"/>
        <v>0</v>
      </c>
      <c r="Y29" s="78">
        <f t="shared" si="21"/>
        <v>0</v>
      </c>
      <c r="Z29" s="78">
        <f t="shared" si="21"/>
        <v>0</v>
      </c>
      <c r="AB29" s="76"/>
    </row>
    <row r="30" spans="2:29" ht="29.25" customHeight="1">
      <c r="B30" s="7"/>
      <c r="C30" s="316" t="s">
        <v>44</v>
      </c>
      <c r="D30" s="318" t="s">
        <v>45</v>
      </c>
      <c r="E30" s="320">
        <v>2022</v>
      </c>
      <c r="F30" s="320" t="s">
        <v>2</v>
      </c>
      <c r="G30" s="320" t="s">
        <v>40</v>
      </c>
      <c r="H30" s="320" t="s">
        <v>46</v>
      </c>
      <c r="I30" s="75"/>
      <c r="J30" s="75">
        <f t="shared" si="20"/>
        <v>0</v>
      </c>
      <c r="K30" s="75" t="s">
        <v>47</v>
      </c>
      <c r="L30" s="80" t="s">
        <v>47</v>
      </c>
      <c r="M30" s="75" t="str">
        <f t="shared" si="21"/>
        <v>5 neue Maßnahmen</v>
      </c>
      <c r="N30" s="75" t="str">
        <f t="shared" si="21"/>
        <v>5 neue Maßnahmen</v>
      </c>
      <c r="O30" s="75" t="str">
        <f t="shared" si="21"/>
        <v>5 neue Maßnahmen</v>
      </c>
      <c r="P30" s="75" t="str">
        <f t="shared" si="21"/>
        <v>5 neue Maßnahmen</v>
      </c>
      <c r="Q30" s="75" t="str">
        <f t="shared" si="21"/>
        <v>5 neue Maßnahmen</v>
      </c>
      <c r="R30" s="75" t="str">
        <f t="shared" si="21"/>
        <v>5 neue Maßnahmen</v>
      </c>
      <c r="S30" s="75" t="str">
        <f t="shared" si="21"/>
        <v>5 neue Maßnahmen</v>
      </c>
      <c r="T30" s="75" t="str">
        <f t="shared" si="21"/>
        <v>5 neue Maßnahmen</v>
      </c>
      <c r="U30" s="75" t="str">
        <f t="shared" si="21"/>
        <v>5 neue Maßnahmen</v>
      </c>
      <c r="V30" s="75" t="str">
        <f t="shared" si="21"/>
        <v>5 neue Maßnahmen</v>
      </c>
      <c r="W30" s="75" t="str">
        <f t="shared" si="21"/>
        <v>5 neue Maßnahmen</v>
      </c>
      <c r="X30" s="75" t="str">
        <f t="shared" si="21"/>
        <v>5 neue Maßnahmen</v>
      </c>
      <c r="Y30" s="75" t="str">
        <f t="shared" si="21"/>
        <v>5 neue Maßnahmen</v>
      </c>
      <c r="Z30" s="75" t="str">
        <f t="shared" ref="Z30:Z71" si="22">Y30</f>
        <v>5 neue Maßnahmen</v>
      </c>
      <c r="AB30" s="76"/>
    </row>
    <row r="31" spans="2:29" ht="29.25" customHeight="1">
      <c r="B31" s="7"/>
      <c r="C31" s="317"/>
      <c r="D31" s="319"/>
      <c r="E31" s="321"/>
      <c r="F31" s="321"/>
      <c r="G31" s="321"/>
      <c r="H31" s="321"/>
      <c r="I31" s="78" t="s">
        <v>43</v>
      </c>
      <c r="J31" s="78" t="str">
        <f t="shared" si="20"/>
        <v xml:space="preserve"> </v>
      </c>
      <c r="K31" s="78" t="str">
        <f t="shared" si="21"/>
        <v xml:space="preserve"> </v>
      </c>
      <c r="L31" s="78" t="str">
        <f t="shared" si="21"/>
        <v xml:space="preserve"> </v>
      </c>
      <c r="M31" s="78" t="str">
        <f t="shared" si="21"/>
        <v xml:space="preserve"> </v>
      </c>
      <c r="N31" s="78" t="str">
        <f t="shared" si="21"/>
        <v xml:space="preserve"> </v>
      </c>
      <c r="O31" s="78" t="str">
        <f t="shared" si="21"/>
        <v xml:space="preserve"> </v>
      </c>
      <c r="P31" s="78" t="str">
        <f t="shared" si="21"/>
        <v xml:space="preserve"> </v>
      </c>
      <c r="Q31" s="78" t="str">
        <f t="shared" si="21"/>
        <v xml:space="preserve"> </v>
      </c>
      <c r="R31" s="78" t="str">
        <f t="shared" si="21"/>
        <v xml:space="preserve"> </v>
      </c>
      <c r="S31" s="78" t="str">
        <f t="shared" si="21"/>
        <v xml:space="preserve"> </v>
      </c>
      <c r="T31" s="78" t="str">
        <f t="shared" si="21"/>
        <v xml:space="preserve"> </v>
      </c>
      <c r="U31" s="78" t="str">
        <f t="shared" si="21"/>
        <v xml:space="preserve"> </v>
      </c>
      <c r="V31" s="78" t="str">
        <f t="shared" si="21"/>
        <v xml:space="preserve"> </v>
      </c>
      <c r="W31" s="78" t="str">
        <f t="shared" si="21"/>
        <v xml:space="preserve"> </v>
      </c>
      <c r="X31" s="78" t="str">
        <f t="shared" si="21"/>
        <v xml:space="preserve"> </v>
      </c>
      <c r="Y31" s="78" t="str">
        <f t="shared" si="21"/>
        <v xml:space="preserve"> </v>
      </c>
      <c r="Z31" s="78" t="str">
        <f t="shared" si="22"/>
        <v xml:space="preserve"> </v>
      </c>
      <c r="AB31" s="76"/>
    </row>
    <row r="32" spans="2:29" ht="29.25" customHeight="1">
      <c r="B32" s="7"/>
      <c r="C32" s="316" t="s">
        <v>48</v>
      </c>
      <c r="D32" s="318" t="s">
        <v>49</v>
      </c>
      <c r="E32" s="320">
        <v>2023</v>
      </c>
      <c r="F32" s="320" t="s">
        <v>3</v>
      </c>
      <c r="G32" s="320" t="s">
        <v>50</v>
      </c>
      <c r="H32" s="320" t="s">
        <v>51</v>
      </c>
      <c r="I32" s="75"/>
      <c r="J32" s="75">
        <f t="shared" si="20"/>
        <v>0</v>
      </c>
      <c r="K32" s="75">
        <f t="shared" si="21"/>
        <v>0</v>
      </c>
      <c r="L32" s="75">
        <f t="shared" si="21"/>
        <v>0</v>
      </c>
      <c r="M32" s="75">
        <f t="shared" si="21"/>
        <v>0</v>
      </c>
      <c r="N32" s="75">
        <f t="shared" si="21"/>
        <v>0</v>
      </c>
      <c r="O32" s="75">
        <f t="shared" si="21"/>
        <v>0</v>
      </c>
      <c r="P32" s="75">
        <f t="shared" si="21"/>
        <v>0</v>
      </c>
      <c r="Q32" s="75">
        <f t="shared" si="21"/>
        <v>0</v>
      </c>
      <c r="R32" s="75">
        <f t="shared" si="21"/>
        <v>0</v>
      </c>
      <c r="S32" s="75">
        <f t="shared" si="21"/>
        <v>0</v>
      </c>
      <c r="T32" s="75">
        <f t="shared" si="21"/>
        <v>0</v>
      </c>
      <c r="U32" s="75">
        <f t="shared" si="21"/>
        <v>0</v>
      </c>
      <c r="V32" s="75">
        <f t="shared" si="21"/>
        <v>0</v>
      </c>
      <c r="W32" s="75">
        <f t="shared" si="21"/>
        <v>0</v>
      </c>
      <c r="X32" s="75">
        <f t="shared" si="21"/>
        <v>0</v>
      </c>
      <c r="Y32" s="75">
        <f t="shared" si="21"/>
        <v>0</v>
      </c>
      <c r="Z32" s="75">
        <f t="shared" si="22"/>
        <v>0</v>
      </c>
      <c r="AB32" s="76"/>
    </row>
    <row r="33" spans="2:28" ht="29.25" customHeight="1">
      <c r="B33" s="7"/>
      <c r="C33" s="317"/>
      <c r="D33" s="319"/>
      <c r="E33" s="321"/>
      <c r="F33" s="321"/>
      <c r="G33" s="321"/>
      <c r="H33" s="321"/>
      <c r="I33" s="78" t="s">
        <v>43</v>
      </c>
      <c r="J33" s="78" t="str">
        <f t="shared" si="20"/>
        <v xml:space="preserve"> </v>
      </c>
      <c r="K33" s="78" t="str">
        <f t="shared" si="21"/>
        <v xml:space="preserve"> </v>
      </c>
      <c r="L33" s="78" t="str">
        <f t="shared" si="21"/>
        <v xml:space="preserve"> </v>
      </c>
      <c r="M33" s="78" t="str">
        <f t="shared" si="21"/>
        <v xml:space="preserve"> </v>
      </c>
      <c r="N33" s="78" t="str">
        <f t="shared" ref="N33:N71" si="23">M33</f>
        <v xml:space="preserve"> </v>
      </c>
      <c r="O33" s="78" t="str">
        <f t="shared" ref="O33:O71" si="24">N33</f>
        <v xml:space="preserve"> </v>
      </c>
      <c r="P33" s="78" t="str">
        <f t="shared" ref="P33:P71" si="25">O33</f>
        <v xml:space="preserve"> </v>
      </c>
      <c r="Q33" s="78" t="str">
        <f t="shared" ref="Q33:Q71" si="26">P33</f>
        <v xml:space="preserve"> </v>
      </c>
      <c r="R33" s="78" t="str">
        <f t="shared" ref="R33:R71" si="27">Q33</f>
        <v xml:space="preserve"> </v>
      </c>
      <c r="S33" s="78" t="str">
        <f t="shared" ref="S33:S71" si="28">R33</f>
        <v xml:space="preserve"> </v>
      </c>
      <c r="T33" s="78" t="str">
        <f t="shared" ref="T33:T71" si="29">S33</f>
        <v xml:space="preserve"> </v>
      </c>
      <c r="U33" s="78" t="str">
        <f t="shared" ref="U33:U71" si="30">T33</f>
        <v xml:space="preserve"> </v>
      </c>
      <c r="V33" s="78" t="str">
        <f t="shared" ref="V33:V71" si="31">U33</f>
        <v xml:space="preserve"> </v>
      </c>
      <c r="W33" s="78" t="str">
        <f t="shared" ref="W33:W71" si="32">V33</f>
        <v xml:space="preserve"> </v>
      </c>
      <c r="X33" s="78" t="str">
        <f t="shared" ref="X33:X71" si="33">W33</f>
        <v xml:space="preserve"> </v>
      </c>
      <c r="Y33" s="78" t="str">
        <f t="shared" ref="Y33:Y71" si="34">X33</f>
        <v xml:space="preserve"> </v>
      </c>
      <c r="Z33" s="78" t="str">
        <f t="shared" si="22"/>
        <v xml:space="preserve"> </v>
      </c>
      <c r="AB33" s="76"/>
    </row>
    <row r="34" spans="2:28" ht="29.25" customHeight="1">
      <c r="B34" s="7"/>
      <c r="C34" s="316" t="s">
        <v>52</v>
      </c>
      <c r="D34" s="318" t="s">
        <v>53</v>
      </c>
      <c r="E34" s="320">
        <v>2022</v>
      </c>
      <c r="F34" s="320" t="s">
        <v>2</v>
      </c>
      <c r="G34" s="320" t="s">
        <v>50</v>
      </c>
      <c r="H34" s="320" t="s">
        <v>51</v>
      </c>
      <c r="I34" s="75"/>
      <c r="J34" s="75">
        <f t="shared" si="20"/>
        <v>0</v>
      </c>
      <c r="K34" s="75">
        <f>J34</f>
        <v>0</v>
      </c>
      <c r="L34" s="75">
        <f t="shared" si="21"/>
        <v>0</v>
      </c>
      <c r="M34" s="75">
        <f t="shared" si="21"/>
        <v>0</v>
      </c>
      <c r="N34" s="75">
        <f t="shared" si="23"/>
        <v>0</v>
      </c>
      <c r="O34" s="75">
        <f t="shared" si="24"/>
        <v>0</v>
      </c>
      <c r="P34" s="75">
        <f t="shared" si="25"/>
        <v>0</v>
      </c>
      <c r="Q34" s="75">
        <f t="shared" si="26"/>
        <v>0</v>
      </c>
      <c r="R34" s="75">
        <f t="shared" si="27"/>
        <v>0</v>
      </c>
      <c r="S34" s="75">
        <f t="shared" si="28"/>
        <v>0</v>
      </c>
      <c r="T34" s="75">
        <f t="shared" si="29"/>
        <v>0</v>
      </c>
      <c r="U34" s="75">
        <f t="shared" si="30"/>
        <v>0</v>
      </c>
      <c r="V34" s="75">
        <f t="shared" si="31"/>
        <v>0</v>
      </c>
      <c r="W34" s="75">
        <f t="shared" si="32"/>
        <v>0</v>
      </c>
      <c r="X34" s="75">
        <f t="shared" si="33"/>
        <v>0</v>
      </c>
      <c r="Y34" s="75">
        <f t="shared" si="34"/>
        <v>0</v>
      </c>
      <c r="Z34" s="75">
        <f t="shared" si="22"/>
        <v>0</v>
      </c>
      <c r="AB34" s="76"/>
    </row>
    <row r="35" spans="2:28" ht="29.25" customHeight="1">
      <c r="B35" s="7"/>
      <c r="C35" s="317"/>
      <c r="D35" s="319"/>
      <c r="E35" s="321"/>
      <c r="F35" s="321"/>
      <c r="G35" s="321"/>
      <c r="H35" s="321"/>
      <c r="I35" s="78" t="s">
        <v>43</v>
      </c>
      <c r="J35" s="78" t="str">
        <f t="shared" si="20"/>
        <v xml:space="preserve"> </v>
      </c>
      <c r="K35" s="78" t="str">
        <f t="shared" si="21"/>
        <v xml:space="preserve"> </v>
      </c>
      <c r="L35" s="78" t="str">
        <f t="shared" si="21"/>
        <v xml:space="preserve"> </v>
      </c>
      <c r="M35" s="78" t="str">
        <f t="shared" si="21"/>
        <v xml:space="preserve"> </v>
      </c>
      <c r="N35" s="78" t="str">
        <f t="shared" si="23"/>
        <v xml:space="preserve"> </v>
      </c>
      <c r="O35" s="78" t="str">
        <f t="shared" si="24"/>
        <v xml:space="preserve"> </v>
      </c>
      <c r="P35" s="78" t="str">
        <f t="shared" si="25"/>
        <v xml:space="preserve"> </v>
      </c>
      <c r="Q35" s="78" t="str">
        <f t="shared" si="26"/>
        <v xml:space="preserve"> </v>
      </c>
      <c r="R35" s="78" t="str">
        <f t="shared" si="27"/>
        <v xml:space="preserve"> </v>
      </c>
      <c r="S35" s="78" t="str">
        <f t="shared" si="28"/>
        <v xml:space="preserve"> </v>
      </c>
      <c r="T35" s="78" t="str">
        <f t="shared" si="29"/>
        <v xml:space="preserve"> </v>
      </c>
      <c r="U35" s="78" t="str">
        <f t="shared" si="30"/>
        <v xml:space="preserve"> </v>
      </c>
      <c r="V35" s="78" t="str">
        <f t="shared" si="31"/>
        <v xml:space="preserve"> </v>
      </c>
      <c r="W35" s="78" t="str">
        <f t="shared" si="32"/>
        <v xml:space="preserve"> </v>
      </c>
      <c r="X35" s="78" t="str">
        <f t="shared" si="33"/>
        <v xml:space="preserve"> </v>
      </c>
      <c r="Y35" s="78" t="str">
        <f t="shared" si="34"/>
        <v xml:space="preserve"> </v>
      </c>
      <c r="Z35" s="78" t="str">
        <f t="shared" si="22"/>
        <v xml:space="preserve"> </v>
      </c>
      <c r="AB35" s="76"/>
    </row>
    <row r="36" spans="2:28" ht="29.25" customHeight="1">
      <c r="B36" s="7"/>
      <c r="C36" s="316" t="s">
        <v>54</v>
      </c>
      <c r="D36" s="318" t="s">
        <v>55</v>
      </c>
      <c r="E36" s="320">
        <v>2023</v>
      </c>
      <c r="F36" s="320" t="s">
        <v>2</v>
      </c>
      <c r="G36" s="320" t="s">
        <v>40</v>
      </c>
      <c r="H36" s="320" t="s">
        <v>56</v>
      </c>
      <c r="I36" s="75"/>
      <c r="J36" s="75">
        <f t="shared" si="20"/>
        <v>0</v>
      </c>
      <c r="K36" s="75">
        <f t="shared" si="21"/>
        <v>0</v>
      </c>
      <c r="L36" s="75" t="s">
        <v>57</v>
      </c>
      <c r="M36" s="75" t="str">
        <f t="shared" si="21"/>
        <v>4 Fobis pro Jahr</v>
      </c>
      <c r="N36" s="75" t="str">
        <f t="shared" si="23"/>
        <v>4 Fobis pro Jahr</v>
      </c>
      <c r="O36" s="75" t="str">
        <f t="shared" si="24"/>
        <v>4 Fobis pro Jahr</v>
      </c>
      <c r="P36" s="75" t="str">
        <f t="shared" si="25"/>
        <v>4 Fobis pro Jahr</v>
      </c>
      <c r="Q36" s="75" t="str">
        <f t="shared" si="26"/>
        <v>4 Fobis pro Jahr</v>
      </c>
      <c r="R36" s="75" t="str">
        <f t="shared" si="27"/>
        <v>4 Fobis pro Jahr</v>
      </c>
      <c r="S36" s="75" t="str">
        <f t="shared" si="28"/>
        <v>4 Fobis pro Jahr</v>
      </c>
      <c r="T36" s="75" t="str">
        <f t="shared" si="29"/>
        <v>4 Fobis pro Jahr</v>
      </c>
      <c r="U36" s="75" t="str">
        <f t="shared" si="30"/>
        <v>4 Fobis pro Jahr</v>
      </c>
      <c r="V36" s="75" t="str">
        <f t="shared" si="31"/>
        <v>4 Fobis pro Jahr</v>
      </c>
      <c r="W36" s="75" t="str">
        <f t="shared" si="32"/>
        <v>4 Fobis pro Jahr</v>
      </c>
      <c r="X36" s="75" t="str">
        <f t="shared" si="33"/>
        <v>4 Fobis pro Jahr</v>
      </c>
      <c r="Y36" s="75" t="str">
        <f t="shared" si="34"/>
        <v>4 Fobis pro Jahr</v>
      </c>
      <c r="Z36" s="75" t="str">
        <f t="shared" si="22"/>
        <v>4 Fobis pro Jahr</v>
      </c>
      <c r="AB36" s="76"/>
    </row>
    <row r="37" spans="2:28" ht="29.25" customHeight="1">
      <c r="B37" s="7"/>
      <c r="C37" s="317"/>
      <c r="D37" s="319"/>
      <c r="E37" s="321"/>
      <c r="F37" s="321"/>
      <c r="G37" s="321"/>
      <c r="H37" s="321"/>
      <c r="I37" s="78" t="s">
        <v>43</v>
      </c>
      <c r="J37" s="78" t="str">
        <f t="shared" si="20"/>
        <v xml:space="preserve"> </v>
      </c>
      <c r="K37" s="78" t="str">
        <f t="shared" si="21"/>
        <v xml:space="preserve"> </v>
      </c>
      <c r="L37" s="78" t="str">
        <f t="shared" si="21"/>
        <v xml:space="preserve"> </v>
      </c>
      <c r="M37" s="78" t="str">
        <f t="shared" si="21"/>
        <v xml:space="preserve"> </v>
      </c>
      <c r="N37" s="78" t="str">
        <f t="shared" si="23"/>
        <v xml:space="preserve"> </v>
      </c>
      <c r="O37" s="78" t="str">
        <f t="shared" si="24"/>
        <v xml:space="preserve"> </v>
      </c>
      <c r="P37" s="78" t="str">
        <f t="shared" si="25"/>
        <v xml:space="preserve"> </v>
      </c>
      <c r="Q37" s="78" t="str">
        <f t="shared" si="26"/>
        <v xml:space="preserve"> </v>
      </c>
      <c r="R37" s="78" t="str">
        <f t="shared" si="27"/>
        <v xml:space="preserve"> </v>
      </c>
      <c r="S37" s="78" t="str">
        <f t="shared" si="28"/>
        <v xml:space="preserve"> </v>
      </c>
      <c r="T37" s="78" t="str">
        <f t="shared" si="29"/>
        <v xml:space="preserve"> </v>
      </c>
      <c r="U37" s="78" t="str">
        <f t="shared" si="30"/>
        <v xml:space="preserve"> </v>
      </c>
      <c r="V37" s="78" t="str">
        <f t="shared" si="31"/>
        <v xml:space="preserve"> </v>
      </c>
      <c r="W37" s="78" t="str">
        <f t="shared" si="32"/>
        <v xml:space="preserve"> </v>
      </c>
      <c r="X37" s="78" t="str">
        <f t="shared" si="33"/>
        <v xml:space="preserve"> </v>
      </c>
      <c r="Y37" s="78" t="str">
        <f t="shared" si="34"/>
        <v xml:space="preserve"> </v>
      </c>
      <c r="Z37" s="78" t="str">
        <f t="shared" si="22"/>
        <v xml:space="preserve"> </v>
      </c>
      <c r="AB37" s="76"/>
    </row>
    <row r="38" spans="2:28" ht="29.25" customHeight="1">
      <c r="B38" s="7"/>
      <c r="C38" s="316" t="s">
        <v>58</v>
      </c>
      <c r="D38" s="318" t="s">
        <v>59</v>
      </c>
      <c r="E38" s="320">
        <v>2022</v>
      </c>
      <c r="F38" s="320" t="s">
        <v>1</v>
      </c>
      <c r="G38" s="320" t="s">
        <v>40</v>
      </c>
      <c r="H38" s="320" t="s">
        <v>60</v>
      </c>
      <c r="I38" s="75"/>
      <c r="J38" s="75">
        <f t="shared" si="20"/>
        <v>0</v>
      </c>
      <c r="K38" s="75">
        <f t="shared" si="21"/>
        <v>0</v>
      </c>
      <c r="L38" s="75">
        <f t="shared" si="21"/>
        <v>0</v>
      </c>
      <c r="M38" s="75">
        <f t="shared" si="21"/>
        <v>0</v>
      </c>
      <c r="N38" s="75">
        <f t="shared" si="23"/>
        <v>0</v>
      </c>
      <c r="O38" s="75">
        <f t="shared" si="24"/>
        <v>0</v>
      </c>
      <c r="P38" s="75">
        <f t="shared" si="25"/>
        <v>0</v>
      </c>
      <c r="Q38" s="75">
        <f t="shared" si="26"/>
        <v>0</v>
      </c>
      <c r="R38" s="75">
        <f t="shared" si="27"/>
        <v>0</v>
      </c>
      <c r="S38" s="75">
        <f t="shared" si="28"/>
        <v>0</v>
      </c>
      <c r="T38" s="75">
        <f t="shared" si="29"/>
        <v>0</v>
      </c>
      <c r="U38" s="75">
        <f t="shared" si="30"/>
        <v>0</v>
      </c>
      <c r="V38" s="75">
        <f t="shared" si="31"/>
        <v>0</v>
      </c>
      <c r="W38" s="75">
        <f t="shared" si="32"/>
        <v>0</v>
      </c>
      <c r="X38" s="75">
        <f t="shared" si="33"/>
        <v>0</v>
      </c>
      <c r="Y38" s="75">
        <f t="shared" si="34"/>
        <v>0</v>
      </c>
      <c r="Z38" s="75">
        <f t="shared" si="22"/>
        <v>0</v>
      </c>
      <c r="AB38" s="76"/>
    </row>
    <row r="39" spans="2:28" ht="29.25" customHeight="1">
      <c r="B39" s="7"/>
      <c r="C39" s="317"/>
      <c r="D39" s="319"/>
      <c r="E39" s="321"/>
      <c r="F39" s="321"/>
      <c r="G39" s="321"/>
      <c r="H39" s="321"/>
      <c r="I39" s="78" t="s">
        <v>43</v>
      </c>
      <c r="J39" s="78" t="str">
        <f t="shared" si="20"/>
        <v xml:space="preserve"> </v>
      </c>
      <c r="K39" s="78" t="str">
        <f t="shared" si="21"/>
        <v xml:space="preserve"> </v>
      </c>
      <c r="L39" s="78" t="str">
        <f t="shared" si="21"/>
        <v xml:space="preserve"> </v>
      </c>
      <c r="M39" s="78" t="str">
        <f t="shared" si="21"/>
        <v xml:space="preserve"> </v>
      </c>
      <c r="N39" s="78" t="str">
        <f t="shared" si="23"/>
        <v xml:space="preserve"> </v>
      </c>
      <c r="O39" s="78" t="str">
        <f t="shared" si="24"/>
        <v xml:space="preserve"> </v>
      </c>
      <c r="P39" s="78" t="str">
        <f t="shared" si="25"/>
        <v xml:space="preserve"> </v>
      </c>
      <c r="Q39" s="78" t="str">
        <f t="shared" si="26"/>
        <v xml:space="preserve"> </v>
      </c>
      <c r="R39" s="78" t="str">
        <f t="shared" si="27"/>
        <v xml:space="preserve"> </v>
      </c>
      <c r="S39" s="78" t="str">
        <f t="shared" si="28"/>
        <v xml:space="preserve"> </v>
      </c>
      <c r="T39" s="78" t="str">
        <f t="shared" si="29"/>
        <v xml:space="preserve"> </v>
      </c>
      <c r="U39" s="78" t="str">
        <f t="shared" si="30"/>
        <v xml:space="preserve"> </v>
      </c>
      <c r="V39" s="78" t="str">
        <f t="shared" si="31"/>
        <v xml:space="preserve"> </v>
      </c>
      <c r="W39" s="78" t="str">
        <f t="shared" si="32"/>
        <v xml:space="preserve"> </v>
      </c>
      <c r="X39" s="78" t="str">
        <f t="shared" si="33"/>
        <v xml:space="preserve"> </v>
      </c>
      <c r="Y39" s="78" t="str">
        <f t="shared" si="34"/>
        <v xml:space="preserve"> </v>
      </c>
      <c r="Z39" s="78" t="str">
        <f t="shared" si="22"/>
        <v xml:space="preserve"> </v>
      </c>
      <c r="AB39" s="76"/>
    </row>
    <row r="40" spans="2:28" ht="29.25" customHeight="1">
      <c r="B40" s="7"/>
      <c r="C40" s="316" t="s">
        <v>61</v>
      </c>
      <c r="D40" s="318" t="s">
        <v>62</v>
      </c>
      <c r="E40" s="320">
        <v>2025</v>
      </c>
      <c r="F40" s="320" t="s">
        <v>2</v>
      </c>
      <c r="G40" s="320" t="s">
        <v>63</v>
      </c>
      <c r="H40" s="320" t="s">
        <v>64</v>
      </c>
      <c r="I40" s="75"/>
      <c r="J40" s="75">
        <f t="shared" si="20"/>
        <v>0</v>
      </c>
      <c r="K40" s="75">
        <f t="shared" si="21"/>
        <v>0</v>
      </c>
      <c r="L40" s="75">
        <f t="shared" si="21"/>
        <v>0</v>
      </c>
      <c r="M40" s="75">
        <f t="shared" si="21"/>
        <v>0</v>
      </c>
      <c r="N40" s="75">
        <f t="shared" si="23"/>
        <v>0</v>
      </c>
      <c r="O40" s="75">
        <f t="shared" si="24"/>
        <v>0</v>
      </c>
      <c r="P40" s="75">
        <f t="shared" si="25"/>
        <v>0</v>
      </c>
      <c r="Q40" s="75">
        <f t="shared" si="26"/>
        <v>0</v>
      </c>
      <c r="R40" s="75">
        <f t="shared" si="27"/>
        <v>0</v>
      </c>
      <c r="S40" s="75">
        <f t="shared" si="28"/>
        <v>0</v>
      </c>
      <c r="T40" s="75">
        <f t="shared" si="29"/>
        <v>0</v>
      </c>
      <c r="U40" s="75">
        <f t="shared" si="30"/>
        <v>0</v>
      </c>
      <c r="V40" s="75">
        <f t="shared" si="31"/>
        <v>0</v>
      </c>
      <c r="W40" s="75">
        <f t="shared" si="32"/>
        <v>0</v>
      </c>
      <c r="X40" s="75">
        <f t="shared" si="33"/>
        <v>0</v>
      </c>
      <c r="Y40" s="75">
        <f t="shared" si="34"/>
        <v>0</v>
      </c>
      <c r="Z40" s="75">
        <f t="shared" si="22"/>
        <v>0</v>
      </c>
      <c r="AB40" s="76"/>
    </row>
    <row r="41" spans="2:28" ht="29.25" customHeight="1">
      <c r="B41" s="7"/>
      <c r="C41" s="317"/>
      <c r="D41" s="319"/>
      <c r="E41" s="321"/>
      <c r="F41" s="321"/>
      <c r="G41" s="321"/>
      <c r="H41" s="321"/>
      <c r="I41" s="78" t="s">
        <v>43</v>
      </c>
      <c r="J41" s="78" t="str">
        <f t="shared" si="20"/>
        <v xml:space="preserve"> </v>
      </c>
      <c r="K41" s="78" t="str">
        <f t="shared" si="21"/>
        <v xml:space="preserve"> </v>
      </c>
      <c r="L41" s="78" t="str">
        <f t="shared" si="21"/>
        <v xml:space="preserve"> </v>
      </c>
      <c r="M41" s="78" t="str">
        <f t="shared" si="21"/>
        <v xml:space="preserve"> </v>
      </c>
      <c r="N41" s="78" t="str">
        <f t="shared" si="23"/>
        <v xml:space="preserve"> </v>
      </c>
      <c r="O41" s="78" t="str">
        <f t="shared" si="24"/>
        <v xml:space="preserve"> </v>
      </c>
      <c r="P41" s="78" t="str">
        <f t="shared" si="25"/>
        <v xml:space="preserve"> </v>
      </c>
      <c r="Q41" s="78" t="str">
        <f t="shared" si="26"/>
        <v xml:space="preserve"> </v>
      </c>
      <c r="R41" s="78" t="str">
        <f t="shared" si="27"/>
        <v xml:space="preserve"> </v>
      </c>
      <c r="S41" s="78" t="str">
        <f t="shared" si="28"/>
        <v xml:space="preserve"> </v>
      </c>
      <c r="T41" s="78" t="str">
        <f t="shared" si="29"/>
        <v xml:space="preserve"> </v>
      </c>
      <c r="U41" s="78" t="str">
        <f t="shared" si="30"/>
        <v xml:space="preserve"> </v>
      </c>
      <c r="V41" s="78" t="str">
        <f t="shared" si="31"/>
        <v xml:space="preserve"> </v>
      </c>
      <c r="W41" s="78" t="str">
        <f t="shared" si="32"/>
        <v xml:space="preserve"> </v>
      </c>
      <c r="X41" s="78" t="str">
        <f t="shared" si="33"/>
        <v xml:space="preserve"> </v>
      </c>
      <c r="Y41" s="78" t="str">
        <f t="shared" si="34"/>
        <v xml:space="preserve"> </v>
      </c>
      <c r="Z41" s="78" t="str">
        <f t="shared" si="22"/>
        <v xml:space="preserve"> </v>
      </c>
      <c r="AB41" s="76"/>
    </row>
    <row r="42" spans="2:28" ht="29.25" customHeight="1">
      <c r="B42" s="7"/>
      <c r="C42" s="316" t="s">
        <v>65</v>
      </c>
      <c r="D42" s="318" t="s">
        <v>66</v>
      </c>
      <c r="E42" s="320">
        <v>2023</v>
      </c>
      <c r="F42" s="320" t="s">
        <v>1</v>
      </c>
      <c r="G42" s="320" t="s">
        <v>67</v>
      </c>
      <c r="H42" s="320" t="s">
        <v>68</v>
      </c>
      <c r="I42" s="75"/>
      <c r="J42" s="75">
        <f t="shared" si="20"/>
        <v>0</v>
      </c>
      <c r="K42" s="75">
        <f t="shared" si="21"/>
        <v>0</v>
      </c>
      <c r="L42" s="75">
        <f t="shared" si="21"/>
        <v>0</v>
      </c>
      <c r="M42" s="75">
        <f t="shared" si="21"/>
        <v>0</v>
      </c>
      <c r="N42" s="75">
        <f t="shared" si="23"/>
        <v>0</v>
      </c>
      <c r="O42" s="75">
        <f t="shared" si="24"/>
        <v>0</v>
      </c>
      <c r="P42" s="75">
        <f t="shared" si="25"/>
        <v>0</v>
      </c>
      <c r="Q42" s="75">
        <f t="shared" si="26"/>
        <v>0</v>
      </c>
      <c r="R42" s="75">
        <f t="shared" si="27"/>
        <v>0</v>
      </c>
      <c r="S42" s="75">
        <f t="shared" si="28"/>
        <v>0</v>
      </c>
      <c r="T42" s="75">
        <f t="shared" si="29"/>
        <v>0</v>
      </c>
      <c r="U42" s="75">
        <f t="shared" si="30"/>
        <v>0</v>
      </c>
      <c r="V42" s="75">
        <f t="shared" si="31"/>
        <v>0</v>
      </c>
      <c r="W42" s="75">
        <f t="shared" si="32"/>
        <v>0</v>
      </c>
      <c r="X42" s="75">
        <f t="shared" si="33"/>
        <v>0</v>
      </c>
      <c r="Y42" s="75">
        <f t="shared" si="34"/>
        <v>0</v>
      </c>
      <c r="Z42" s="75">
        <f t="shared" si="22"/>
        <v>0</v>
      </c>
      <c r="AB42" s="76"/>
    </row>
    <row r="43" spans="2:28" ht="29.25" customHeight="1">
      <c r="B43" s="7"/>
      <c r="C43" s="317"/>
      <c r="D43" s="319"/>
      <c r="E43" s="321"/>
      <c r="F43" s="321"/>
      <c r="G43" s="321"/>
      <c r="H43" s="321"/>
      <c r="I43" s="78" t="s">
        <v>43</v>
      </c>
      <c r="J43" s="78" t="str">
        <f t="shared" si="20"/>
        <v xml:space="preserve"> </v>
      </c>
      <c r="K43" s="78" t="str">
        <f t="shared" si="21"/>
        <v xml:space="preserve"> </v>
      </c>
      <c r="L43" s="78" t="str">
        <f t="shared" si="21"/>
        <v xml:space="preserve"> </v>
      </c>
      <c r="M43" s="78" t="str">
        <f t="shared" si="21"/>
        <v xml:space="preserve"> </v>
      </c>
      <c r="N43" s="78" t="str">
        <f t="shared" si="23"/>
        <v xml:space="preserve"> </v>
      </c>
      <c r="O43" s="78" t="str">
        <f t="shared" si="24"/>
        <v xml:space="preserve"> </v>
      </c>
      <c r="P43" s="78" t="str">
        <f t="shared" si="25"/>
        <v xml:space="preserve"> </v>
      </c>
      <c r="Q43" s="78" t="str">
        <f t="shared" si="26"/>
        <v xml:space="preserve"> </v>
      </c>
      <c r="R43" s="78" t="str">
        <f t="shared" si="27"/>
        <v xml:space="preserve"> </v>
      </c>
      <c r="S43" s="78" t="str">
        <f t="shared" si="28"/>
        <v xml:space="preserve"> </v>
      </c>
      <c r="T43" s="78" t="str">
        <f t="shared" si="29"/>
        <v xml:space="preserve"> </v>
      </c>
      <c r="U43" s="78" t="str">
        <f t="shared" si="30"/>
        <v xml:space="preserve"> </v>
      </c>
      <c r="V43" s="78" t="str">
        <f t="shared" si="31"/>
        <v xml:space="preserve"> </v>
      </c>
      <c r="W43" s="78" t="str">
        <f t="shared" si="32"/>
        <v xml:space="preserve"> </v>
      </c>
      <c r="X43" s="78" t="str">
        <f t="shared" si="33"/>
        <v xml:space="preserve"> </v>
      </c>
      <c r="Y43" s="78" t="str">
        <f t="shared" si="34"/>
        <v xml:space="preserve"> </v>
      </c>
      <c r="Z43" s="78" t="str">
        <f t="shared" si="22"/>
        <v xml:space="preserve"> </v>
      </c>
      <c r="AB43" s="76"/>
    </row>
    <row r="44" spans="2:28" ht="29.25" customHeight="1">
      <c r="B44" s="7"/>
      <c r="C44" s="316" t="s">
        <v>69</v>
      </c>
      <c r="D44" s="318" t="s">
        <v>70</v>
      </c>
      <c r="E44" s="320">
        <v>2021</v>
      </c>
      <c r="F44" s="320" t="s">
        <v>1</v>
      </c>
      <c r="G44" s="320" t="s">
        <v>71</v>
      </c>
      <c r="H44" s="320" t="s">
        <v>72</v>
      </c>
      <c r="I44" s="75"/>
      <c r="J44" s="75">
        <f t="shared" si="20"/>
        <v>0</v>
      </c>
      <c r="K44" s="75">
        <f t="shared" si="21"/>
        <v>0</v>
      </c>
      <c r="L44" s="75">
        <f t="shared" si="21"/>
        <v>0</v>
      </c>
      <c r="M44" s="75">
        <f t="shared" si="21"/>
        <v>0</v>
      </c>
      <c r="N44" s="75">
        <f t="shared" si="23"/>
        <v>0</v>
      </c>
      <c r="O44" s="75">
        <f t="shared" si="24"/>
        <v>0</v>
      </c>
      <c r="P44" s="75">
        <f t="shared" si="25"/>
        <v>0</v>
      </c>
      <c r="Q44" s="75">
        <f t="shared" si="26"/>
        <v>0</v>
      </c>
      <c r="R44" s="75">
        <f t="shared" si="27"/>
        <v>0</v>
      </c>
      <c r="S44" s="75">
        <f t="shared" si="28"/>
        <v>0</v>
      </c>
      <c r="T44" s="75">
        <f t="shared" si="29"/>
        <v>0</v>
      </c>
      <c r="U44" s="75">
        <f t="shared" si="30"/>
        <v>0</v>
      </c>
      <c r="V44" s="75">
        <f t="shared" si="31"/>
        <v>0</v>
      </c>
      <c r="W44" s="75">
        <f t="shared" si="32"/>
        <v>0</v>
      </c>
      <c r="X44" s="75">
        <f t="shared" si="33"/>
        <v>0</v>
      </c>
      <c r="Y44" s="75">
        <f t="shared" si="34"/>
        <v>0</v>
      </c>
      <c r="Z44" s="75">
        <f t="shared" si="22"/>
        <v>0</v>
      </c>
      <c r="AB44" s="76"/>
    </row>
    <row r="45" spans="2:28" ht="29.25" customHeight="1">
      <c r="B45" s="7"/>
      <c r="C45" s="317"/>
      <c r="D45" s="319"/>
      <c r="E45" s="321"/>
      <c r="F45" s="321"/>
      <c r="G45" s="321"/>
      <c r="H45" s="321"/>
      <c r="I45" s="78" t="s">
        <v>43</v>
      </c>
      <c r="J45" s="78" t="str">
        <f t="shared" si="20"/>
        <v xml:space="preserve"> </v>
      </c>
      <c r="K45" s="78" t="str">
        <f t="shared" si="21"/>
        <v xml:space="preserve"> </v>
      </c>
      <c r="L45" s="78" t="str">
        <f t="shared" si="21"/>
        <v xml:space="preserve"> </v>
      </c>
      <c r="M45" s="78" t="str">
        <f t="shared" si="21"/>
        <v xml:space="preserve"> </v>
      </c>
      <c r="N45" s="78" t="str">
        <f t="shared" si="23"/>
        <v xml:space="preserve"> </v>
      </c>
      <c r="O45" s="78" t="str">
        <f t="shared" si="24"/>
        <v xml:space="preserve"> </v>
      </c>
      <c r="P45" s="78" t="str">
        <f t="shared" si="25"/>
        <v xml:space="preserve"> </v>
      </c>
      <c r="Q45" s="78" t="str">
        <f t="shared" si="26"/>
        <v xml:space="preserve"> </v>
      </c>
      <c r="R45" s="78" t="str">
        <f t="shared" si="27"/>
        <v xml:space="preserve"> </v>
      </c>
      <c r="S45" s="78" t="str">
        <f t="shared" si="28"/>
        <v xml:space="preserve"> </v>
      </c>
      <c r="T45" s="78" t="str">
        <f t="shared" si="29"/>
        <v xml:space="preserve"> </v>
      </c>
      <c r="U45" s="78" t="str">
        <f t="shared" si="30"/>
        <v xml:space="preserve"> </v>
      </c>
      <c r="V45" s="78" t="str">
        <f t="shared" si="31"/>
        <v xml:space="preserve"> </v>
      </c>
      <c r="W45" s="78" t="str">
        <f t="shared" si="32"/>
        <v xml:space="preserve"> </v>
      </c>
      <c r="X45" s="78" t="str">
        <f t="shared" si="33"/>
        <v xml:space="preserve"> </v>
      </c>
      <c r="Y45" s="78" t="str">
        <f t="shared" si="34"/>
        <v xml:space="preserve"> </v>
      </c>
      <c r="Z45" s="78" t="str">
        <f t="shared" si="22"/>
        <v xml:space="preserve"> </v>
      </c>
      <c r="AB45" s="76"/>
    </row>
    <row r="46" spans="2:28" ht="29.25" customHeight="1">
      <c r="B46" s="7"/>
      <c r="C46" s="316" t="s">
        <v>73</v>
      </c>
      <c r="D46" s="318" t="s">
        <v>74</v>
      </c>
      <c r="E46" s="320">
        <v>2020</v>
      </c>
      <c r="F46" s="320" t="s">
        <v>1</v>
      </c>
      <c r="G46" s="320" t="s">
        <v>75</v>
      </c>
      <c r="H46" s="320" t="s">
        <v>76</v>
      </c>
      <c r="I46" s="75"/>
      <c r="J46" s="75">
        <f t="shared" si="20"/>
        <v>0</v>
      </c>
      <c r="K46" s="75">
        <f t="shared" si="21"/>
        <v>0</v>
      </c>
      <c r="L46" s="75">
        <f t="shared" si="21"/>
        <v>0</v>
      </c>
      <c r="M46" s="75">
        <f t="shared" si="21"/>
        <v>0</v>
      </c>
      <c r="N46" s="75">
        <f t="shared" si="23"/>
        <v>0</v>
      </c>
      <c r="O46" s="75">
        <f t="shared" si="24"/>
        <v>0</v>
      </c>
      <c r="P46" s="75">
        <f t="shared" si="25"/>
        <v>0</v>
      </c>
      <c r="Q46" s="75">
        <f t="shared" si="26"/>
        <v>0</v>
      </c>
      <c r="R46" s="75">
        <f t="shared" si="27"/>
        <v>0</v>
      </c>
      <c r="S46" s="75">
        <f t="shared" si="28"/>
        <v>0</v>
      </c>
      <c r="T46" s="75">
        <f t="shared" si="29"/>
        <v>0</v>
      </c>
      <c r="U46" s="75">
        <f t="shared" si="30"/>
        <v>0</v>
      </c>
      <c r="V46" s="75">
        <f t="shared" si="31"/>
        <v>0</v>
      </c>
      <c r="W46" s="75">
        <f t="shared" si="32"/>
        <v>0</v>
      </c>
      <c r="X46" s="75">
        <f t="shared" si="33"/>
        <v>0</v>
      </c>
      <c r="Y46" s="75">
        <f t="shared" si="34"/>
        <v>0</v>
      </c>
      <c r="Z46" s="75">
        <f t="shared" si="22"/>
        <v>0</v>
      </c>
      <c r="AB46" s="76"/>
    </row>
    <row r="47" spans="2:28" ht="29.25" customHeight="1">
      <c r="B47" s="7"/>
      <c r="C47" s="317"/>
      <c r="D47" s="319"/>
      <c r="E47" s="321"/>
      <c r="F47" s="321"/>
      <c r="G47" s="321"/>
      <c r="H47" s="321"/>
      <c r="I47" s="78" t="s">
        <v>43</v>
      </c>
      <c r="J47" s="78" t="str">
        <f t="shared" si="20"/>
        <v xml:space="preserve"> </v>
      </c>
      <c r="K47" s="78" t="str">
        <f t="shared" si="21"/>
        <v xml:space="preserve"> </v>
      </c>
      <c r="L47" s="78" t="str">
        <f t="shared" si="21"/>
        <v xml:space="preserve"> </v>
      </c>
      <c r="M47" s="78" t="str">
        <f t="shared" si="21"/>
        <v xml:space="preserve"> </v>
      </c>
      <c r="N47" s="78" t="str">
        <f t="shared" si="23"/>
        <v xml:space="preserve"> </v>
      </c>
      <c r="O47" s="78" t="str">
        <f t="shared" si="24"/>
        <v xml:space="preserve"> </v>
      </c>
      <c r="P47" s="78" t="str">
        <f t="shared" si="25"/>
        <v xml:space="preserve"> </v>
      </c>
      <c r="Q47" s="78" t="str">
        <f t="shared" si="26"/>
        <v xml:space="preserve"> </v>
      </c>
      <c r="R47" s="78" t="str">
        <f t="shared" si="27"/>
        <v xml:space="preserve"> </v>
      </c>
      <c r="S47" s="78" t="str">
        <f t="shared" si="28"/>
        <v xml:space="preserve"> </v>
      </c>
      <c r="T47" s="78" t="str">
        <f t="shared" si="29"/>
        <v xml:space="preserve"> </v>
      </c>
      <c r="U47" s="78" t="str">
        <f t="shared" si="30"/>
        <v xml:space="preserve"> </v>
      </c>
      <c r="V47" s="78" t="str">
        <f t="shared" si="31"/>
        <v xml:space="preserve"> </v>
      </c>
      <c r="W47" s="78" t="str">
        <f t="shared" si="32"/>
        <v xml:space="preserve"> </v>
      </c>
      <c r="X47" s="78" t="str">
        <f t="shared" si="33"/>
        <v xml:space="preserve"> </v>
      </c>
      <c r="Y47" s="78" t="str">
        <f t="shared" si="34"/>
        <v xml:space="preserve"> </v>
      </c>
      <c r="Z47" s="78" t="str">
        <f t="shared" si="22"/>
        <v xml:space="preserve"> </v>
      </c>
      <c r="AB47" s="76"/>
    </row>
    <row r="48" spans="2:28" ht="29.25" customHeight="1">
      <c r="B48" s="7"/>
      <c r="C48" s="316" t="s">
        <v>77</v>
      </c>
      <c r="D48" s="318" t="s">
        <v>78</v>
      </c>
      <c r="E48" s="320">
        <v>2024</v>
      </c>
      <c r="F48" s="320" t="s">
        <v>0</v>
      </c>
      <c r="G48" s="320"/>
      <c r="H48" s="320"/>
      <c r="I48" s="75"/>
      <c r="J48" s="75">
        <f t="shared" si="20"/>
        <v>0</v>
      </c>
      <c r="K48" s="75">
        <f t="shared" si="21"/>
        <v>0</v>
      </c>
      <c r="L48" s="75">
        <f t="shared" si="21"/>
        <v>0</v>
      </c>
      <c r="M48" s="75">
        <f t="shared" si="21"/>
        <v>0</v>
      </c>
      <c r="N48" s="75">
        <f t="shared" si="23"/>
        <v>0</v>
      </c>
      <c r="O48" s="75">
        <f t="shared" si="24"/>
        <v>0</v>
      </c>
      <c r="P48" s="75">
        <f t="shared" si="25"/>
        <v>0</v>
      </c>
      <c r="Q48" s="75">
        <f t="shared" si="26"/>
        <v>0</v>
      </c>
      <c r="R48" s="75">
        <f t="shared" si="27"/>
        <v>0</v>
      </c>
      <c r="S48" s="75">
        <f t="shared" si="28"/>
        <v>0</v>
      </c>
      <c r="T48" s="75">
        <f t="shared" si="29"/>
        <v>0</v>
      </c>
      <c r="U48" s="75">
        <f t="shared" si="30"/>
        <v>0</v>
      </c>
      <c r="V48" s="75">
        <f t="shared" si="31"/>
        <v>0</v>
      </c>
      <c r="W48" s="75">
        <f t="shared" si="32"/>
        <v>0</v>
      </c>
      <c r="X48" s="75">
        <f t="shared" si="33"/>
        <v>0</v>
      </c>
      <c r="Y48" s="75">
        <f t="shared" si="34"/>
        <v>0</v>
      </c>
      <c r="Z48" s="75">
        <f t="shared" si="22"/>
        <v>0</v>
      </c>
      <c r="AB48" s="76"/>
    </row>
    <row r="49" spans="1:28" ht="29.25" customHeight="1">
      <c r="B49" s="7"/>
      <c r="C49" s="317"/>
      <c r="D49" s="319"/>
      <c r="E49" s="321"/>
      <c r="F49" s="321"/>
      <c r="G49" s="321"/>
      <c r="H49" s="321"/>
      <c r="I49" s="78" t="s">
        <v>43</v>
      </c>
      <c r="J49" s="78" t="str">
        <f t="shared" si="20"/>
        <v xml:space="preserve"> </v>
      </c>
      <c r="K49" s="78" t="str">
        <f t="shared" si="21"/>
        <v xml:space="preserve"> </v>
      </c>
      <c r="L49" s="78" t="str">
        <f t="shared" si="21"/>
        <v xml:space="preserve"> </v>
      </c>
      <c r="M49" s="78" t="str">
        <f t="shared" si="21"/>
        <v xml:space="preserve"> </v>
      </c>
      <c r="N49" s="78" t="str">
        <f t="shared" si="23"/>
        <v xml:space="preserve"> </v>
      </c>
      <c r="O49" s="78" t="str">
        <f t="shared" si="24"/>
        <v xml:space="preserve"> </v>
      </c>
      <c r="P49" s="78" t="str">
        <f t="shared" si="25"/>
        <v xml:space="preserve"> </v>
      </c>
      <c r="Q49" s="78" t="str">
        <f t="shared" si="26"/>
        <v xml:space="preserve"> </v>
      </c>
      <c r="R49" s="78" t="str">
        <f t="shared" si="27"/>
        <v xml:space="preserve"> </v>
      </c>
      <c r="S49" s="78" t="str">
        <f t="shared" si="28"/>
        <v xml:space="preserve"> </v>
      </c>
      <c r="T49" s="78" t="str">
        <f t="shared" si="29"/>
        <v xml:space="preserve"> </v>
      </c>
      <c r="U49" s="78" t="str">
        <f t="shared" si="30"/>
        <v xml:space="preserve"> </v>
      </c>
      <c r="V49" s="78" t="str">
        <f t="shared" si="31"/>
        <v xml:space="preserve"> </v>
      </c>
      <c r="W49" s="78" t="str">
        <f t="shared" si="32"/>
        <v xml:space="preserve"> </v>
      </c>
      <c r="X49" s="78" t="str">
        <f t="shared" si="33"/>
        <v xml:space="preserve"> </v>
      </c>
      <c r="Y49" s="78" t="str">
        <f t="shared" si="34"/>
        <v xml:space="preserve"> </v>
      </c>
      <c r="Z49" s="78" t="str">
        <f t="shared" si="22"/>
        <v xml:space="preserve"> </v>
      </c>
      <c r="AB49" s="76"/>
    </row>
    <row r="50" spans="1:28" ht="29.25" customHeight="1">
      <c r="B50" s="7"/>
      <c r="C50" s="316" t="s">
        <v>79</v>
      </c>
      <c r="D50" s="318" t="s">
        <v>80</v>
      </c>
      <c r="E50" s="320">
        <v>2023</v>
      </c>
      <c r="F50" s="320" t="s">
        <v>2</v>
      </c>
      <c r="G50" s="320" t="s">
        <v>81</v>
      </c>
      <c r="H50" s="320" t="s">
        <v>82</v>
      </c>
      <c r="I50" s="75"/>
      <c r="J50" s="75">
        <f t="shared" si="20"/>
        <v>0</v>
      </c>
      <c r="K50" s="75">
        <f t="shared" si="21"/>
        <v>0</v>
      </c>
      <c r="L50" s="75">
        <f t="shared" si="21"/>
        <v>0</v>
      </c>
      <c r="M50" s="75">
        <f t="shared" si="21"/>
        <v>0</v>
      </c>
      <c r="N50" s="75">
        <f t="shared" si="23"/>
        <v>0</v>
      </c>
      <c r="O50" s="75">
        <f t="shared" si="24"/>
        <v>0</v>
      </c>
      <c r="P50" s="75">
        <f t="shared" si="25"/>
        <v>0</v>
      </c>
      <c r="Q50" s="75">
        <f t="shared" si="26"/>
        <v>0</v>
      </c>
      <c r="R50" s="75">
        <f t="shared" si="27"/>
        <v>0</v>
      </c>
      <c r="S50" s="75">
        <f t="shared" si="28"/>
        <v>0</v>
      </c>
      <c r="T50" s="75">
        <f t="shared" si="29"/>
        <v>0</v>
      </c>
      <c r="U50" s="75">
        <f t="shared" si="30"/>
        <v>0</v>
      </c>
      <c r="V50" s="75">
        <f t="shared" si="31"/>
        <v>0</v>
      </c>
      <c r="W50" s="75">
        <f t="shared" si="32"/>
        <v>0</v>
      </c>
      <c r="X50" s="75">
        <f t="shared" si="33"/>
        <v>0</v>
      </c>
      <c r="Y50" s="75">
        <f t="shared" si="34"/>
        <v>0</v>
      </c>
      <c r="Z50" s="75">
        <f t="shared" si="22"/>
        <v>0</v>
      </c>
      <c r="AB50" s="76"/>
    </row>
    <row r="51" spans="1:28" ht="29.25" customHeight="1">
      <c r="B51" s="7"/>
      <c r="C51" s="317"/>
      <c r="D51" s="319"/>
      <c r="E51" s="321"/>
      <c r="F51" s="321"/>
      <c r="G51" s="321"/>
      <c r="H51" s="321"/>
      <c r="I51" s="78" t="s">
        <v>43</v>
      </c>
      <c r="J51" s="78" t="str">
        <f t="shared" si="20"/>
        <v xml:space="preserve"> </v>
      </c>
      <c r="K51" s="78" t="str">
        <f t="shared" si="21"/>
        <v xml:space="preserve"> </v>
      </c>
      <c r="L51" s="78" t="str">
        <f t="shared" si="21"/>
        <v xml:space="preserve"> </v>
      </c>
      <c r="M51" s="78" t="str">
        <f t="shared" si="21"/>
        <v xml:space="preserve"> </v>
      </c>
      <c r="N51" s="78" t="str">
        <f t="shared" si="23"/>
        <v xml:space="preserve"> </v>
      </c>
      <c r="O51" s="78" t="str">
        <f t="shared" si="24"/>
        <v xml:space="preserve"> </v>
      </c>
      <c r="P51" s="78" t="str">
        <f t="shared" si="25"/>
        <v xml:space="preserve"> </v>
      </c>
      <c r="Q51" s="78" t="str">
        <f t="shared" si="26"/>
        <v xml:space="preserve"> </v>
      </c>
      <c r="R51" s="78" t="str">
        <f t="shared" si="27"/>
        <v xml:space="preserve"> </v>
      </c>
      <c r="S51" s="78" t="str">
        <f t="shared" si="28"/>
        <v xml:space="preserve"> </v>
      </c>
      <c r="T51" s="78" t="str">
        <f t="shared" si="29"/>
        <v xml:space="preserve"> </v>
      </c>
      <c r="U51" s="78" t="str">
        <f t="shared" si="30"/>
        <v xml:space="preserve"> </v>
      </c>
      <c r="V51" s="78" t="str">
        <f t="shared" si="31"/>
        <v xml:space="preserve"> </v>
      </c>
      <c r="W51" s="78" t="str">
        <f t="shared" si="32"/>
        <v xml:space="preserve"> </v>
      </c>
      <c r="X51" s="78" t="str">
        <f t="shared" si="33"/>
        <v xml:space="preserve"> </v>
      </c>
      <c r="Y51" s="78" t="str">
        <f t="shared" si="34"/>
        <v xml:space="preserve"> </v>
      </c>
      <c r="Z51" s="78" t="str">
        <f t="shared" si="22"/>
        <v xml:space="preserve"> </v>
      </c>
      <c r="AB51" s="76"/>
    </row>
    <row r="52" spans="1:28" ht="29.25" customHeight="1">
      <c r="B52" s="7"/>
      <c r="C52" s="316" t="s">
        <v>83</v>
      </c>
      <c r="D52" s="318" t="s">
        <v>84</v>
      </c>
      <c r="E52" s="320">
        <v>2025</v>
      </c>
      <c r="F52" s="320" t="s">
        <v>0</v>
      </c>
      <c r="G52" s="320" t="s">
        <v>85</v>
      </c>
      <c r="H52" s="320" t="s">
        <v>86</v>
      </c>
      <c r="I52" s="75"/>
      <c r="J52" s="75">
        <f t="shared" si="20"/>
        <v>0</v>
      </c>
      <c r="K52" s="75">
        <f t="shared" si="21"/>
        <v>0</v>
      </c>
      <c r="L52" s="75">
        <f t="shared" si="21"/>
        <v>0</v>
      </c>
      <c r="M52" s="75">
        <f t="shared" si="21"/>
        <v>0</v>
      </c>
      <c r="N52" s="75">
        <f t="shared" si="23"/>
        <v>0</v>
      </c>
      <c r="O52" s="75">
        <f t="shared" si="24"/>
        <v>0</v>
      </c>
      <c r="P52" s="75">
        <f t="shared" si="25"/>
        <v>0</v>
      </c>
      <c r="Q52" s="75">
        <f t="shared" si="26"/>
        <v>0</v>
      </c>
      <c r="R52" s="75">
        <f t="shared" si="27"/>
        <v>0</v>
      </c>
      <c r="S52" s="75">
        <f t="shared" si="28"/>
        <v>0</v>
      </c>
      <c r="T52" s="75">
        <f t="shared" si="29"/>
        <v>0</v>
      </c>
      <c r="U52" s="75">
        <f t="shared" si="30"/>
        <v>0</v>
      </c>
      <c r="V52" s="75">
        <f t="shared" si="31"/>
        <v>0</v>
      </c>
      <c r="W52" s="75">
        <f t="shared" si="32"/>
        <v>0</v>
      </c>
      <c r="X52" s="75">
        <f t="shared" si="33"/>
        <v>0</v>
      </c>
      <c r="Y52" s="75">
        <f t="shared" si="34"/>
        <v>0</v>
      </c>
      <c r="Z52" s="75">
        <f t="shared" si="22"/>
        <v>0</v>
      </c>
      <c r="AB52" s="76"/>
    </row>
    <row r="53" spans="1:28" ht="29.25" customHeight="1">
      <c r="B53" s="7"/>
      <c r="C53" s="317"/>
      <c r="D53" s="319"/>
      <c r="E53" s="321"/>
      <c r="F53" s="321"/>
      <c r="G53" s="321"/>
      <c r="H53" s="321"/>
      <c r="I53" s="78" t="s">
        <v>43</v>
      </c>
      <c r="J53" s="78" t="str">
        <f t="shared" si="20"/>
        <v xml:space="preserve"> </v>
      </c>
      <c r="K53" s="78" t="str">
        <f t="shared" si="21"/>
        <v xml:space="preserve"> </v>
      </c>
      <c r="L53" s="78" t="str">
        <f t="shared" si="21"/>
        <v xml:space="preserve"> </v>
      </c>
      <c r="M53" s="78" t="str">
        <f t="shared" si="21"/>
        <v xml:space="preserve"> </v>
      </c>
      <c r="N53" s="78" t="str">
        <f t="shared" si="23"/>
        <v xml:space="preserve"> </v>
      </c>
      <c r="O53" s="78" t="str">
        <f t="shared" si="24"/>
        <v xml:space="preserve"> </v>
      </c>
      <c r="P53" s="78" t="str">
        <f t="shared" si="25"/>
        <v xml:space="preserve"> </v>
      </c>
      <c r="Q53" s="78" t="str">
        <f t="shared" si="26"/>
        <v xml:space="preserve"> </v>
      </c>
      <c r="R53" s="78" t="str">
        <f t="shared" si="27"/>
        <v xml:space="preserve"> </v>
      </c>
      <c r="S53" s="78" t="str">
        <f t="shared" si="28"/>
        <v xml:space="preserve"> </v>
      </c>
      <c r="T53" s="78" t="str">
        <f t="shared" si="29"/>
        <v xml:space="preserve"> </v>
      </c>
      <c r="U53" s="78" t="str">
        <f t="shared" si="30"/>
        <v xml:space="preserve"> </v>
      </c>
      <c r="V53" s="78" t="str">
        <f t="shared" si="31"/>
        <v xml:space="preserve"> </v>
      </c>
      <c r="W53" s="78" t="str">
        <f t="shared" si="32"/>
        <v xml:space="preserve"> </v>
      </c>
      <c r="X53" s="78" t="str">
        <f t="shared" si="33"/>
        <v xml:space="preserve"> </v>
      </c>
      <c r="Y53" s="78" t="str">
        <f t="shared" si="34"/>
        <v xml:space="preserve"> </v>
      </c>
      <c r="Z53" s="78" t="str">
        <f t="shared" si="22"/>
        <v xml:space="preserve"> </v>
      </c>
      <c r="AB53" s="76"/>
    </row>
    <row r="54" spans="1:28" ht="29.25" customHeight="1">
      <c r="A54" s="81"/>
      <c r="B54" s="82"/>
      <c r="C54" s="316" t="s">
        <v>87</v>
      </c>
      <c r="D54" s="324" t="s">
        <v>88</v>
      </c>
      <c r="E54" s="329">
        <v>2023</v>
      </c>
      <c r="F54" s="329" t="s">
        <v>2</v>
      </c>
      <c r="G54" s="329" t="s">
        <v>81</v>
      </c>
      <c r="H54" s="329" t="s">
        <v>89</v>
      </c>
      <c r="I54" s="83"/>
      <c r="J54" s="83">
        <f t="shared" si="20"/>
        <v>0</v>
      </c>
      <c r="K54" s="83">
        <f t="shared" ref="K54:K71" si="35">J54</f>
        <v>0</v>
      </c>
      <c r="L54" s="83">
        <f t="shared" ref="L54:L71" si="36">K54</f>
        <v>0</v>
      </c>
      <c r="M54" s="83">
        <f t="shared" si="21"/>
        <v>0</v>
      </c>
      <c r="N54" s="83">
        <f t="shared" si="23"/>
        <v>0</v>
      </c>
      <c r="O54" s="83">
        <f t="shared" si="24"/>
        <v>0</v>
      </c>
      <c r="P54" s="83">
        <f t="shared" si="25"/>
        <v>0</v>
      </c>
      <c r="Q54" s="83">
        <f t="shared" si="26"/>
        <v>0</v>
      </c>
      <c r="R54" s="83">
        <f t="shared" si="27"/>
        <v>0</v>
      </c>
      <c r="S54" s="83">
        <f t="shared" si="28"/>
        <v>0</v>
      </c>
      <c r="T54" s="83">
        <f t="shared" si="29"/>
        <v>0</v>
      </c>
      <c r="U54" s="83">
        <f t="shared" si="30"/>
        <v>0</v>
      </c>
      <c r="V54" s="83">
        <f t="shared" si="31"/>
        <v>0</v>
      </c>
      <c r="W54" s="83">
        <f t="shared" si="32"/>
        <v>0</v>
      </c>
      <c r="X54" s="83">
        <f t="shared" si="33"/>
        <v>0</v>
      </c>
      <c r="Y54" s="83">
        <f t="shared" si="34"/>
        <v>0</v>
      </c>
      <c r="Z54" s="83">
        <f t="shared" si="22"/>
        <v>0</v>
      </c>
      <c r="AA54" s="84"/>
      <c r="AB54" s="85"/>
    </row>
    <row r="55" spans="1:28" ht="29.25" customHeight="1">
      <c r="A55" s="81"/>
      <c r="B55" s="82"/>
      <c r="C55" s="317"/>
      <c r="D55" s="325"/>
      <c r="E55" s="330"/>
      <c r="F55" s="330"/>
      <c r="G55" s="330"/>
      <c r="H55" s="330"/>
      <c r="I55" s="86" t="s">
        <v>43</v>
      </c>
      <c r="J55" s="86" t="str">
        <f t="shared" si="20"/>
        <v xml:space="preserve"> </v>
      </c>
      <c r="K55" s="86" t="str">
        <f t="shared" si="35"/>
        <v xml:space="preserve"> </v>
      </c>
      <c r="L55" s="86" t="str">
        <f t="shared" si="36"/>
        <v xml:space="preserve"> </v>
      </c>
      <c r="M55" s="86" t="str">
        <f t="shared" si="21"/>
        <v xml:space="preserve"> </v>
      </c>
      <c r="N55" s="86" t="str">
        <f t="shared" si="23"/>
        <v xml:space="preserve"> </v>
      </c>
      <c r="O55" s="86" t="str">
        <f t="shared" si="24"/>
        <v xml:space="preserve"> </v>
      </c>
      <c r="P55" s="86" t="str">
        <f t="shared" si="25"/>
        <v xml:space="preserve"> </v>
      </c>
      <c r="Q55" s="86" t="str">
        <f t="shared" si="26"/>
        <v xml:space="preserve"> </v>
      </c>
      <c r="R55" s="86" t="str">
        <f t="shared" si="27"/>
        <v xml:space="preserve"> </v>
      </c>
      <c r="S55" s="86" t="str">
        <f t="shared" si="28"/>
        <v xml:space="preserve"> </v>
      </c>
      <c r="T55" s="86" t="str">
        <f t="shared" si="29"/>
        <v xml:space="preserve"> </v>
      </c>
      <c r="U55" s="86" t="str">
        <f t="shared" si="30"/>
        <v xml:space="preserve"> </v>
      </c>
      <c r="V55" s="86" t="str">
        <f t="shared" si="31"/>
        <v xml:space="preserve"> </v>
      </c>
      <c r="W55" s="86" t="str">
        <f t="shared" si="32"/>
        <v xml:space="preserve"> </v>
      </c>
      <c r="X55" s="86" t="str">
        <f t="shared" si="33"/>
        <v xml:space="preserve"> </v>
      </c>
      <c r="Y55" s="86" t="str">
        <f t="shared" si="34"/>
        <v xml:space="preserve"> </v>
      </c>
      <c r="Z55" s="86" t="str">
        <f t="shared" si="22"/>
        <v xml:space="preserve"> </v>
      </c>
      <c r="AA55" s="84"/>
      <c r="AB55" s="85"/>
    </row>
    <row r="56" spans="1:28" ht="29.25" customHeight="1">
      <c r="A56" s="81"/>
      <c r="B56" s="82"/>
      <c r="C56" s="316" t="s">
        <v>90</v>
      </c>
      <c r="D56" s="324" t="s">
        <v>91</v>
      </c>
      <c r="E56" s="329">
        <v>2023</v>
      </c>
      <c r="F56" s="329" t="s">
        <v>2</v>
      </c>
      <c r="G56" s="329" t="s">
        <v>92</v>
      </c>
      <c r="H56" s="329" t="s">
        <v>93</v>
      </c>
      <c r="I56" s="83"/>
      <c r="J56" s="83">
        <f t="shared" si="20"/>
        <v>0</v>
      </c>
      <c r="K56" s="83">
        <f t="shared" si="35"/>
        <v>0</v>
      </c>
      <c r="L56" s="83">
        <f t="shared" si="36"/>
        <v>0</v>
      </c>
      <c r="M56" s="83">
        <f t="shared" si="21"/>
        <v>0</v>
      </c>
      <c r="N56" s="83">
        <f t="shared" si="23"/>
        <v>0</v>
      </c>
      <c r="O56" s="83">
        <f t="shared" si="24"/>
        <v>0</v>
      </c>
      <c r="P56" s="83">
        <f t="shared" si="25"/>
        <v>0</v>
      </c>
      <c r="Q56" s="83">
        <f t="shared" si="26"/>
        <v>0</v>
      </c>
      <c r="R56" s="83">
        <f t="shared" si="27"/>
        <v>0</v>
      </c>
      <c r="S56" s="83">
        <f t="shared" si="28"/>
        <v>0</v>
      </c>
      <c r="T56" s="83">
        <f t="shared" si="29"/>
        <v>0</v>
      </c>
      <c r="U56" s="83">
        <f t="shared" si="30"/>
        <v>0</v>
      </c>
      <c r="V56" s="83">
        <f t="shared" si="31"/>
        <v>0</v>
      </c>
      <c r="W56" s="83">
        <f t="shared" si="32"/>
        <v>0</v>
      </c>
      <c r="X56" s="83">
        <f t="shared" si="33"/>
        <v>0</v>
      </c>
      <c r="Y56" s="83">
        <f t="shared" si="34"/>
        <v>0</v>
      </c>
      <c r="Z56" s="83">
        <f t="shared" si="22"/>
        <v>0</v>
      </c>
      <c r="AA56" s="84"/>
      <c r="AB56" s="85"/>
    </row>
    <row r="57" spans="1:28" ht="29.25" customHeight="1">
      <c r="A57" s="81"/>
      <c r="B57" s="82"/>
      <c r="C57" s="317"/>
      <c r="D57" s="325"/>
      <c r="E57" s="330"/>
      <c r="F57" s="330"/>
      <c r="G57" s="330"/>
      <c r="H57" s="330"/>
      <c r="I57" s="86" t="s">
        <v>43</v>
      </c>
      <c r="J57" s="86" t="str">
        <f t="shared" si="20"/>
        <v xml:space="preserve"> </v>
      </c>
      <c r="K57" s="86" t="str">
        <f t="shared" si="35"/>
        <v xml:space="preserve"> </v>
      </c>
      <c r="L57" s="86" t="str">
        <f t="shared" si="36"/>
        <v xml:space="preserve"> </v>
      </c>
      <c r="M57" s="86" t="str">
        <f t="shared" si="21"/>
        <v xml:space="preserve"> </v>
      </c>
      <c r="N57" s="86" t="str">
        <f t="shared" si="23"/>
        <v xml:space="preserve"> </v>
      </c>
      <c r="O57" s="86" t="str">
        <f t="shared" si="24"/>
        <v xml:space="preserve"> </v>
      </c>
      <c r="P57" s="86" t="str">
        <f t="shared" si="25"/>
        <v xml:space="preserve"> </v>
      </c>
      <c r="Q57" s="86" t="str">
        <f t="shared" si="26"/>
        <v xml:space="preserve"> </v>
      </c>
      <c r="R57" s="86" t="str">
        <f t="shared" si="27"/>
        <v xml:space="preserve"> </v>
      </c>
      <c r="S57" s="86" t="str">
        <f t="shared" si="28"/>
        <v xml:space="preserve"> </v>
      </c>
      <c r="T57" s="86" t="str">
        <f t="shared" si="29"/>
        <v xml:space="preserve"> </v>
      </c>
      <c r="U57" s="86" t="str">
        <f t="shared" si="30"/>
        <v xml:space="preserve"> </v>
      </c>
      <c r="V57" s="86" t="str">
        <f t="shared" si="31"/>
        <v xml:space="preserve"> </v>
      </c>
      <c r="W57" s="86" t="str">
        <f t="shared" si="32"/>
        <v xml:space="preserve"> </v>
      </c>
      <c r="X57" s="86" t="str">
        <f t="shared" si="33"/>
        <v xml:space="preserve"> </v>
      </c>
      <c r="Y57" s="86" t="str">
        <f t="shared" si="34"/>
        <v xml:space="preserve"> </v>
      </c>
      <c r="Z57" s="86" t="str">
        <f t="shared" si="22"/>
        <v xml:space="preserve"> </v>
      </c>
      <c r="AA57" s="84"/>
      <c r="AB57" s="85"/>
    </row>
    <row r="58" spans="1:28" ht="29.25" customHeight="1">
      <c r="A58" s="81"/>
      <c r="B58" s="82"/>
      <c r="C58" s="316" t="s">
        <v>94</v>
      </c>
      <c r="D58" s="324" t="s">
        <v>95</v>
      </c>
      <c r="E58" s="329">
        <v>2024</v>
      </c>
      <c r="F58" s="329" t="s">
        <v>4</v>
      </c>
      <c r="G58" s="329" t="s">
        <v>96</v>
      </c>
      <c r="H58" s="329" t="s">
        <v>97</v>
      </c>
      <c r="I58" s="83"/>
      <c r="J58" s="83">
        <f t="shared" si="20"/>
        <v>0</v>
      </c>
      <c r="K58" s="83">
        <f t="shared" si="35"/>
        <v>0</v>
      </c>
      <c r="L58" s="83">
        <f t="shared" si="36"/>
        <v>0</v>
      </c>
      <c r="M58" s="83">
        <f t="shared" si="21"/>
        <v>0</v>
      </c>
      <c r="N58" s="83">
        <f t="shared" si="23"/>
        <v>0</v>
      </c>
      <c r="O58" s="83">
        <f t="shared" si="24"/>
        <v>0</v>
      </c>
      <c r="P58" s="83">
        <f t="shared" si="25"/>
        <v>0</v>
      </c>
      <c r="Q58" s="83">
        <f t="shared" si="26"/>
        <v>0</v>
      </c>
      <c r="R58" s="83">
        <f t="shared" si="27"/>
        <v>0</v>
      </c>
      <c r="S58" s="83">
        <f t="shared" si="28"/>
        <v>0</v>
      </c>
      <c r="T58" s="83">
        <f t="shared" si="29"/>
        <v>0</v>
      </c>
      <c r="U58" s="83">
        <f t="shared" si="30"/>
        <v>0</v>
      </c>
      <c r="V58" s="83">
        <f t="shared" si="31"/>
        <v>0</v>
      </c>
      <c r="W58" s="83">
        <f t="shared" si="32"/>
        <v>0</v>
      </c>
      <c r="X58" s="83">
        <f t="shared" si="33"/>
        <v>0</v>
      </c>
      <c r="Y58" s="83">
        <f t="shared" si="34"/>
        <v>0</v>
      </c>
      <c r="Z58" s="83">
        <f t="shared" si="22"/>
        <v>0</v>
      </c>
      <c r="AA58" s="84"/>
      <c r="AB58" s="85"/>
    </row>
    <row r="59" spans="1:28" ht="29.25" customHeight="1">
      <c r="A59" s="81"/>
      <c r="B59" s="82"/>
      <c r="C59" s="317"/>
      <c r="D59" s="325"/>
      <c r="E59" s="330"/>
      <c r="F59" s="330"/>
      <c r="G59" s="330"/>
      <c r="H59" s="330"/>
      <c r="I59" s="86" t="s">
        <v>43</v>
      </c>
      <c r="J59" s="86" t="str">
        <f t="shared" si="20"/>
        <v xml:space="preserve"> </v>
      </c>
      <c r="K59" s="86" t="str">
        <f t="shared" si="35"/>
        <v xml:space="preserve"> </v>
      </c>
      <c r="L59" s="86" t="str">
        <f t="shared" si="36"/>
        <v xml:space="preserve"> </v>
      </c>
      <c r="M59" s="86" t="str">
        <f t="shared" si="21"/>
        <v xml:space="preserve"> </v>
      </c>
      <c r="N59" s="86" t="str">
        <f t="shared" si="23"/>
        <v xml:space="preserve"> </v>
      </c>
      <c r="O59" s="86" t="str">
        <f t="shared" si="24"/>
        <v xml:space="preserve"> </v>
      </c>
      <c r="P59" s="86" t="str">
        <f t="shared" si="25"/>
        <v xml:space="preserve"> </v>
      </c>
      <c r="Q59" s="86" t="str">
        <f t="shared" si="26"/>
        <v xml:space="preserve"> </v>
      </c>
      <c r="R59" s="86" t="str">
        <f t="shared" si="27"/>
        <v xml:space="preserve"> </v>
      </c>
      <c r="S59" s="86" t="str">
        <f t="shared" si="28"/>
        <v xml:space="preserve"> </v>
      </c>
      <c r="T59" s="86" t="str">
        <f t="shared" si="29"/>
        <v xml:space="preserve"> </v>
      </c>
      <c r="U59" s="86" t="str">
        <f t="shared" si="30"/>
        <v xml:space="preserve"> </v>
      </c>
      <c r="V59" s="86" t="str">
        <f t="shared" si="31"/>
        <v xml:space="preserve"> </v>
      </c>
      <c r="W59" s="86" t="str">
        <f t="shared" si="32"/>
        <v xml:space="preserve"> </v>
      </c>
      <c r="X59" s="86" t="str">
        <f t="shared" si="33"/>
        <v xml:space="preserve"> </v>
      </c>
      <c r="Y59" s="86" t="str">
        <f t="shared" si="34"/>
        <v xml:space="preserve"> </v>
      </c>
      <c r="Z59" s="86" t="str">
        <f t="shared" si="22"/>
        <v xml:space="preserve"> </v>
      </c>
      <c r="AA59" s="84"/>
      <c r="AB59" s="85"/>
    </row>
    <row r="60" spans="1:28" ht="29.25" customHeight="1">
      <c r="A60" s="81"/>
      <c r="B60" s="82"/>
      <c r="C60" s="316" t="s">
        <v>98</v>
      </c>
      <c r="D60" s="324" t="s">
        <v>99</v>
      </c>
      <c r="E60" s="329">
        <v>2024</v>
      </c>
      <c r="F60" s="329" t="s">
        <v>1</v>
      </c>
      <c r="G60" s="329" t="s">
        <v>100</v>
      </c>
      <c r="H60" s="329" t="s">
        <v>101</v>
      </c>
      <c r="I60" s="83"/>
      <c r="J60" s="83">
        <f t="shared" si="20"/>
        <v>0</v>
      </c>
      <c r="K60" s="83">
        <f t="shared" si="35"/>
        <v>0</v>
      </c>
      <c r="L60" s="83">
        <f t="shared" si="36"/>
        <v>0</v>
      </c>
      <c r="M60" s="83">
        <f t="shared" si="21"/>
        <v>0</v>
      </c>
      <c r="N60" s="83">
        <f t="shared" si="23"/>
        <v>0</v>
      </c>
      <c r="O60" s="83">
        <f t="shared" si="24"/>
        <v>0</v>
      </c>
      <c r="P60" s="83">
        <f t="shared" si="25"/>
        <v>0</v>
      </c>
      <c r="Q60" s="83">
        <f t="shared" si="26"/>
        <v>0</v>
      </c>
      <c r="R60" s="83">
        <f t="shared" si="27"/>
        <v>0</v>
      </c>
      <c r="S60" s="83">
        <f t="shared" si="28"/>
        <v>0</v>
      </c>
      <c r="T60" s="83">
        <f t="shared" si="29"/>
        <v>0</v>
      </c>
      <c r="U60" s="83">
        <f t="shared" si="30"/>
        <v>0</v>
      </c>
      <c r="V60" s="83">
        <f t="shared" si="31"/>
        <v>0</v>
      </c>
      <c r="W60" s="83">
        <f t="shared" si="32"/>
        <v>0</v>
      </c>
      <c r="X60" s="83">
        <f t="shared" si="33"/>
        <v>0</v>
      </c>
      <c r="Y60" s="83">
        <f t="shared" si="34"/>
        <v>0</v>
      </c>
      <c r="Z60" s="83">
        <f t="shared" si="22"/>
        <v>0</v>
      </c>
      <c r="AA60" s="84"/>
      <c r="AB60" s="85"/>
    </row>
    <row r="61" spans="1:28" ht="29.25" customHeight="1">
      <c r="A61" s="81"/>
      <c r="B61" s="82"/>
      <c r="C61" s="317"/>
      <c r="D61" s="325"/>
      <c r="E61" s="330"/>
      <c r="F61" s="330"/>
      <c r="G61" s="330"/>
      <c r="H61" s="330"/>
      <c r="I61" s="86" t="s">
        <v>43</v>
      </c>
      <c r="J61" s="86" t="str">
        <f t="shared" si="20"/>
        <v xml:space="preserve"> </v>
      </c>
      <c r="K61" s="86" t="str">
        <f t="shared" si="35"/>
        <v xml:space="preserve"> </v>
      </c>
      <c r="L61" s="86" t="str">
        <f t="shared" si="36"/>
        <v xml:space="preserve"> </v>
      </c>
      <c r="M61" s="86" t="str">
        <f t="shared" si="21"/>
        <v xml:space="preserve"> </v>
      </c>
      <c r="N61" s="86" t="str">
        <f t="shared" si="23"/>
        <v xml:space="preserve"> </v>
      </c>
      <c r="O61" s="86" t="str">
        <f t="shared" si="24"/>
        <v xml:space="preserve"> </v>
      </c>
      <c r="P61" s="86" t="str">
        <f t="shared" si="25"/>
        <v xml:space="preserve"> </v>
      </c>
      <c r="Q61" s="86" t="str">
        <f t="shared" si="26"/>
        <v xml:space="preserve"> </v>
      </c>
      <c r="R61" s="86" t="str">
        <f t="shared" si="27"/>
        <v xml:space="preserve"> </v>
      </c>
      <c r="S61" s="86" t="str">
        <f t="shared" si="28"/>
        <v xml:space="preserve"> </v>
      </c>
      <c r="T61" s="86" t="str">
        <f t="shared" si="29"/>
        <v xml:space="preserve"> </v>
      </c>
      <c r="U61" s="86" t="str">
        <f t="shared" si="30"/>
        <v xml:space="preserve"> </v>
      </c>
      <c r="V61" s="86" t="str">
        <f t="shared" si="31"/>
        <v xml:space="preserve"> </v>
      </c>
      <c r="W61" s="86" t="str">
        <f t="shared" si="32"/>
        <v xml:space="preserve"> </v>
      </c>
      <c r="X61" s="86" t="str">
        <f t="shared" si="33"/>
        <v xml:space="preserve"> </v>
      </c>
      <c r="Y61" s="86" t="str">
        <f t="shared" si="34"/>
        <v xml:space="preserve"> </v>
      </c>
      <c r="Z61" s="86" t="str">
        <f t="shared" si="22"/>
        <v xml:space="preserve"> </v>
      </c>
      <c r="AA61" s="84"/>
      <c r="AB61" s="85"/>
    </row>
    <row r="62" spans="1:28" ht="29.25" customHeight="1">
      <c r="A62" s="81"/>
      <c r="B62" s="82"/>
      <c r="C62" s="316" t="s">
        <v>102</v>
      </c>
      <c r="D62" s="324" t="s">
        <v>103</v>
      </c>
      <c r="E62" s="329">
        <v>2025</v>
      </c>
      <c r="F62" s="329" t="s">
        <v>0</v>
      </c>
      <c r="G62" s="329" t="s">
        <v>104</v>
      </c>
      <c r="H62" s="329" t="s">
        <v>96</v>
      </c>
      <c r="I62" s="83"/>
      <c r="J62" s="83">
        <f t="shared" si="20"/>
        <v>0</v>
      </c>
      <c r="K62" s="83">
        <f t="shared" si="35"/>
        <v>0</v>
      </c>
      <c r="L62" s="83">
        <f t="shared" si="36"/>
        <v>0</v>
      </c>
      <c r="M62" s="83">
        <f t="shared" si="21"/>
        <v>0</v>
      </c>
      <c r="N62" s="83">
        <f t="shared" si="23"/>
        <v>0</v>
      </c>
      <c r="O62" s="83">
        <f t="shared" si="24"/>
        <v>0</v>
      </c>
      <c r="P62" s="83">
        <f t="shared" si="25"/>
        <v>0</v>
      </c>
      <c r="Q62" s="83">
        <f t="shared" si="26"/>
        <v>0</v>
      </c>
      <c r="R62" s="83">
        <f t="shared" si="27"/>
        <v>0</v>
      </c>
      <c r="S62" s="83">
        <f t="shared" si="28"/>
        <v>0</v>
      </c>
      <c r="T62" s="83">
        <f t="shared" si="29"/>
        <v>0</v>
      </c>
      <c r="U62" s="83">
        <f t="shared" si="30"/>
        <v>0</v>
      </c>
      <c r="V62" s="83">
        <f t="shared" si="31"/>
        <v>0</v>
      </c>
      <c r="W62" s="83">
        <f t="shared" si="32"/>
        <v>0</v>
      </c>
      <c r="X62" s="83">
        <f t="shared" si="33"/>
        <v>0</v>
      </c>
      <c r="Y62" s="83">
        <f t="shared" si="34"/>
        <v>0</v>
      </c>
      <c r="Z62" s="83">
        <f t="shared" si="22"/>
        <v>0</v>
      </c>
      <c r="AA62" s="84"/>
      <c r="AB62" s="85"/>
    </row>
    <row r="63" spans="1:28" ht="29.25" customHeight="1">
      <c r="A63" s="81"/>
      <c r="B63" s="82"/>
      <c r="C63" s="317"/>
      <c r="D63" s="325"/>
      <c r="E63" s="330"/>
      <c r="F63" s="330"/>
      <c r="G63" s="330"/>
      <c r="H63" s="330"/>
      <c r="I63" s="86" t="s">
        <v>43</v>
      </c>
      <c r="J63" s="86" t="str">
        <f t="shared" si="20"/>
        <v xml:space="preserve"> </v>
      </c>
      <c r="K63" s="86" t="str">
        <f t="shared" si="35"/>
        <v xml:space="preserve"> </v>
      </c>
      <c r="L63" s="86" t="str">
        <f t="shared" si="36"/>
        <v xml:space="preserve"> </v>
      </c>
      <c r="M63" s="86" t="str">
        <f t="shared" si="21"/>
        <v xml:space="preserve"> </v>
      </c>
      <c r="N63" s="86" t="str">
        <f t="shared" si="23"/>
        <v xml:space="preserve"> </v>
      </c>
      <c r="O63" s="86" t="str">
        <f t="shared" si="24"/>
        <v xml:space="preserve"> </v>
      </c>
      <c r="P63" s="86" t="str">
        <f t="shared" si="25"/>
        <v xml:space="preserve"> </v>
      </c>
      <c r="Q63" s="86" t="str">
        <f t="shared" si="26"/>
        <v xml:space="preserve"> </v>
      </c>
      <c r="R63" s="86" t="str">
        <f t="shared" si="27"/>
        <v xml:space="preserve"> </v>
      </c>
      <c r="S63" s="86" t="str">
        <f t="shared" si="28"/>
        <v xml:space="preserve"> </v>
      </c>
      <c r="T63" s="86" t="str">
        <f t="shared" si="29"/>
        <v xml:space="preserve"> </v>
      </c>
      <c r="U63" s="86" t="str">
        <f t="shared" si="30"/>
        <v xml:space="preserve"> </v>
      </c>
      <c r="V63" s="86" t="str">
        <f t="shared" si="31"/>
        <v xml:space="preserve"> </v>
      </c>
      <c r="W63" s="86" t="str">
        <f t="shared" si="32"/>
        <v xml:space="preserve"> </v>
      </c>
      <c r="X63" s="86" t="str">
        <f t="shared" si="33"/>
        <v xml:space="preserve"> </v>
      </c>
      <c r="Y63" s="86" t="str">
        <f t="shared" si="34"/>
        <v xml:space="preserve"> </v>
      </c>
      <c r="Z63" s="86" t="str">
        <f t="shared" si="22"/>
        <v xml:space="preserve"> </v>
      </c>
      <c r="AA63" s="84"/>
      <c r="AB63" s="85"/>
    </row>
    <row r="64" spans="1:28" ht="29.25" customHeight="1">
      <c r="A64" s="81"/>
      <c r="B64" s="82"/>
      <c r="C64" s="316" t="s">
        <v>105</v>
      </c>
      <c r="D64" s="324"/>
      <c r="E64" s="329"/>
      <c r="F64" s="329"/>
      <c r="G64" s="329"/>
      <c r="H64" s="329"/>
      <c r="I64" s="83"/>
      <c r="J64" s="83">
        <f t="shared" si="20"/>
        <v>0</v>
      </c>
      <c r="K64" s="83">
        <f t="shared" si="35"/>
        <v>0</v>
      </c>
      <c r="L64" s="83">
        <f t="shared" si="36"/>
        <v>0</v>
      </c>
      <c r="M64" s="83">
        <f t="shared" si="21"/>
        <v>0</v>
      </c>
      <c r="N64" s="83">
        <f t="shared" si="23"/>
        <v>0</v>
      </c>
      <c r="O64" s="83">
        <f t="shared" si="24"/>
        <v>0</v>
      </c>
      <c r="P64" s="83">
        <f t="shared" si="25"/>
        <v>0</v>
      </c>
      <c r="Q64" s="83">
        <f t="shared" si="26"/>
        <v>0</v>
      </c>
      <c r="R64" s="83">
        <f t="shared" si="27"/>
        <v>0</v>
      </c>
      <c r="S64" s="83">
        <f t="shared" si="28"/>
        <v>0</v>
      </c>
      <c r="T64" s="83">
        <f t="shared" si="29"/>
        <v>0</v>
      </c>
      <c r="U64" s="83">
        <f t="shared" si="30"/>
        <v>0</v>
      </c>
      <c r="V64" s="83">
        <f t="shared" si="31"/>
        <v>0</v>
      </c>
      <c r="W64" s="83">
        <f t="shared" si="32"/>
        <v>0</v>
      </c>
      <c r="X64" s="83">
        <f t="shared" si="33"/>
        <v>0</v>
      </c>
      <c r="Y64" s="83">
        <f t="shared" si="34"/>
        <v>0</v>
      </c>
      <c r="Z64" s="83">
        <f t="shared" si="22"/>
        <v>0</v>
      </c>
      <c r="AA64" s="84"/>
      <c r="AB64" s="85"/>
    </row>
    <row r="65" spans="1:28" ht="29.25" customHeight="1">
      <c r="A65" s="81"/>
      <c r="B65" s="82"/>
      <c r="C65" s="317"/>
      <c r="D65" s="325"/>
      <c r="E65" s="330"/>
      <c r="F65" s="330"/>
      <c r="G65" s="330"/>
      <c r="H65" s="330"/>
      <c r="I65" s="86" t="s">
        <v>43</v>
      </c>
      <c r="J65" s="86" t="str">
        <f t="shared" si="20"/>
        <v xml:space="preserve"> </v>
      </c>
      <c r="K65" s="86" t="str">
        <f t="shared" si="35"/>
        <v xml:space="preserve"> </v>
      </c>
      <c r="L65" s="86" t="str">
        <f t="shared" si="36"/>
        <v xml:space="preserve"> </v>
      </c>
      <c r="M65" s="86" t="str">
        <f t="shared" si="21"/>
        <v xml:space="preserve"> </v>
      </c>
      <c r="N65" s="86" t="str">
        <f t="shared" si="23"/>
        <v xml:space="preserve"> </v>
      </c>
      <c r="O65" s="86" t="str">
        <f t="shared" si="24"/>
        <v xml:space="preserve"> </v>
      </c>
      <c r="P65" s="86" t="str">
        <f t="shared" si="25"/>
        <v xml:space="preserve"> </v>
      </c>
      <c r="Q65" s="86" t="str">
        <f t="shared" si="26"/>
        <v xml:space="preserve"> </v>
      </c>
      <c r="R65" s="86" t="str">
        <f t="shared" si="27"/>
        <v xml:space="preserve"> </v>
      </c>
      <c r="S65" s="86" t="str">
        <f t="shared" si="28"/>
        <v xml:space="preserve"> </v>
      </c>
      <c r="T65" s="86" t="str">
        <f t="shared" si="29"/>
        <v xml:space="preserve"> </v>
      </c>
      <c r="U65" s="86" t="str">
        <f t="shared" si="30"/>
        <v xml:space="preserve"> </v>
      </c>
      <c r="V65" s="86" t="str">
        <f t="shared" si="31"/>
        <v xml:space="preserve"> </v>
      </c>
      <c r="W65" s="86" t="str">
        <f t="shared" si="32"/>
        <v xml:space="preserve"> </v>
      </c>
      <c r="X65" s="86" t="str">
        <f t="shared" si="33"/>
        <v xml:space="preserve"> </v>
      </c>
      <c r="Y65" s="86" t="str">
        <f t="shared" si="34"/>
        <v xml:space="preserve"> </v>
      </c>
      <c r="Z65" s="86" t="str">
        <f t="shared" si="22"/>
        <v xml:space="preserve"> </v>
      </c>
      <c r="AA65" s="84"/>
      <c r="AB65" s="85"/>
    </row>
    <row r="66" spans="1:28" ht="29.25" customHeight="1">
      <c r="A66" s="81"/>
      <c r="B66" s="82"/>
      <c r="C66" s="316" t="s">
        <v>106</v>
      </c>
      <c r="D66" s="324"/>
      <c r="E66" s="329"/>
      <c r="F66" s="329"/>
      <c r="G66" s="329"/>
      <c r="H66" s="329"/>
      <c r="I66" s="83"/>
      <c r="J66" s="83">
        <f t="shared" si="20"/>
        <v>0</v>
      </c>
      <c r="K66" s="83">
        <f t="shared" si="35"/>
        <v>0</v>
      </c>
      <c r="L66" s="83">
        <f t="shared" si="36"/>
        <v>0</v>
      </c>
      <c r="M66" s="83">
        <f t="shared" si="21"/>
        <v>0</v>
      </c>
      <c r="N66" s="83">
        <f t="shared" si="23"/>
        <v>0</v>
      </c>
      <c r="O66" s="83">
        <f t="shared" si="24"/>
        <v>0</v>
      </c>
      <c r="P66" s="83">
        <f t="shared" si="25"/>
        <v>0</v>
      </c>
      <c r="Q66" s="83">
        <f t="shared" si="26"/>
        <v>0</v>
      </c>
      <c r="R66" s="83">
        <f t="shared" si="27"/>
        <v>0</v>
      </c>
      <c r="S66" s="83">
        <f t="shared" si="28"/>
        <v>0</v>
      </c>
      <c r="T66" s="83">
        <f t="shared" si="29"/>
        <v>0</v>
      </c>
      <c r="U66" s="83">
        <f t="shared" si="30"/>
        <v>0</v>
      </c>
      <c r="V66" s="83">
        <f t="shared" si="31"/>
        <v>0</v>
      </c>
      <c r="W66" s="83">
        <f t="shared" si="32"/>
        <v>0</v>
      </c>
      <c r="X66" s="83">
        <f t="shared" si="33"/>
        <v>0</v>
      </c>
      <c r="Y66" s="83">
        <f t="shared" si="34"/>
        <v>0</v>
      </c>
      <c r="Z66" s="83">
        <f t="shared" si="22"/>
        <v>0</v>
      </c>
      <c r="AA66" s="84"/>
      <c r="AB66" s="85"/>
    </row>
    <row r="67" spans="1:28" ht="29.25" customHeight="1">
      <c r="A67" s="81"/>
      <c r="B67" s="82"/>
      <c r="C67" s="317"/>
      <c r="D67" s="325"/>
      <c r="E67" s="330"/>
      <c r="F67" s="330"/>
      <c r="G67" s="330"/>
      <c r="H67" s="330"/>
      <c r="I67" s="86" t="s">
        <v>43</v>
      </c>
      <c r="J67" s="86" t="str">
        <f t="shared" si="20"/>
        <v xml:space="preserve"> </v>
      </c>
      <c r="K67" s="86" t="str">
        <f t="shared" si="35"/>
        <v xml:space="preserve"> </v>
      </c>
      <c r="L67" s="86" t="str">
        <f t="shared" si="36"/>
        <v xml:space="preserve"> </v>
      </c>
      <c r="M67" s="86" t="str">
        <f t="shared" si="21"/>
        <v xml:space="preserve"> </v>
      </c>
      <c r="N67" s="86" t="str">
        <f t="shared" si="23"/>
        <v xml:space="preserve"> </v>
      </c>
      <c r="O67" s="86" t="str">
        <f t="shared" si="24"/>
        <v xml:space="preserve"> </v>
      </c>
      <c r="P67" s="86" t="str">
        <f t="shared" si="25"/>
        <v xml:space="preserve"> </v>
      </c>
      <c r="Q67" s="86" t="str">
        <f t="shared" si="26"/>
        <v xml:space="preserve"> </v>
      </c>
      <c r="R67" s="86" t="str">
        <f t="shared" si="27"/>
        <v xml:space="preserve"> </v>
      </c>
      <c r="S67" s="86" t="str">
        <f t="shared" si="28"/>
        <v xml:space="preserve"> </v>
      </c>
      <c r="T67" s="86" t="str">
        <f t="shared" si="29"/>
        <v xml:space="preserve"> </v>
      </c>
      <c r="U67" s="86" t="str">
        <f t="shared" si="30"/>
        <v xml:space="preserve"> </v>
      </c>
      <c r="V67" s="86" t="str">
        <f t="shared" si="31"/>
        <v xml:space="preserve"> </v>
      </c>
      <c r="W67" s="86" t="str">
        <f t="shared" si="32"/>
        <v xml:space="preserve"> </v>
      </c>
      <c r="X67" s="86" t="str">
        <f t="shared" si="33"/>
        <v xml:space="preserve"> </v>
      </c>
      <c r="Y67" s="86" t="str">
        <f t="shared" si="34"/>
        <v xml:space="preserve"> </v>
      </c>
      <c r="Z67" s="86" t="str">
        <f t="shared" si="22"/>
        <v xml:space="preserve"> </v>
      </c>
      <c r="AA67" s="84"/>
      <c r="AB67" s="85"/>
    </row>
    <row r="68" spans="1:28" ht="29.25" customHeight="1">
      <c r="A68" s="81"/>
      <c r="B68" s="82"/>
      <c r="C68" s="316" t="s">
        <v>107</v>
      </c>
      <c r="D68" s="324"/>
      <c r="E68" s="329"/>
      <c r="F68" s="329"/>
      <c r="G68" s="329"/>
      <c r="H68" s="329"/>
      <c r="I68" s="83"/>
      <c r="J68" s="83">
        <f t="shared" si="20"/>
        <v>0</v>
      </c>
      <c r="K68" s="83">
        <f t="shared" si="35"/>
        <v>0</v>
      </c>
      <c r="L68" s="83">
        <f t="shared" si="36"/>
        <v>0</v>
      </c>
      <c r="M68" s="83">
        <f t="shared" si="21"/>
        <v>0</v>
      </c>
      <c r="N68" s="83">
        <f t="shared" si="23"/>
        <v>0</v>
      </c>
      <c r="O68" s="83">
        <f t="shared" si="24"/>
        <v>0</v>
      </c>
      <c r="P68" s="83">
        <f t="shared" si="25"/>
        <v>0</v>
      </c>
      <c r="Q68" s="83">
        <f t="shared" si="26"/>
        <v>0</v>
      </c>
      <c r="R68" s="83">
        <f t="shared" si="27"/>
        <v>0</v>
      </c>
      <c r="S68" s="83">
        <f t="shared" si="28"/>
        <v>0</v>
      </c>
      <c r="T68" s="83">
        <f t="shared" si="29"/>
        <v>0</v>
      </c>
      <c r="U68" s="83">
        <f t="shared" si="30"/>
        <v>0</v>
      </c>
      <c r="V68" s="83">
        <f t="shared" si="31"/>
        <v>0</v>
      </c>
      <c r="W68" s="83">
        <f t="shared" si="32"/>
        <v>0</v>
      </c>
      <c r="X68" s="83">
        <f t="shared" si="33"/>
        <v>0</v>
      </c>
      <c r="Y68" s="83">
        <f t="shared" si="34"/>
        <v>0</v>
      </c>
      <c r="Z68" s="83">
        <f t="shared" si="22"/>
        <v>0</v>
      </c>
      <c r="AA68" s="84"/>
      <c r="AB68" s="85"/>
    </row>
    <row r="69" spans="1:28" ht="29.25" customHeight="1">
      <c r="A69" s="81"/>
      <c r="B69" s="82"/>
      <c r="C69" s="317"/>
      <c r="D69" s="325"/>
      <c r="E69" s="330"/>
      <c r="F69" s="330"/>
      <c r="G69" s="330"/>
      <c r="H69" s="330"/>
      <c r="I69" s="86" t="s">
        <v>43</v>
      </c>
      <c r="J69" s="86" t="str">
        <f t="shared" si="20"/>
        <v xml:space="preserve"> </v>
      </c>
      <c r="K69" s="86" t="str">
        <f t="shared" si="35"/>
        <v xml:space="preserve"> </v>
      </c>
      <c r="L69" s="86" t="str">
        <f t="shared" si="36"/>
        <v xml:space="preserve"> </v>
      </c>
      <c r="M69" s="86" t="str">
        <f t="shared" si="21"/>
        <v xml:space="preserve"> </v>
      </c>
      <c r="N69" s="86" t="str">
        <f t="shared" si="23"/>
        <v xml:space="preserve"> </v>
      </c>
      <c r="O69" s="86" t="str">
        <f t="shared" si="24"/>
        <v xml:space="preserve"> </v>
      </c>
      <c r="P69" s="86" t="str">
        <f t="shared" si="25"/>
        <v xml:space="preserve"> </v>
      </c>
      <c r="Q69" s="86" t="str">
        <f t="shared" si="26"/>
        <v xml:space="preserve"> </v>
      </c>
      <c r="R69" s="86" t="str">
        <f t="shared" si="27"/>
        <v xml:space="preserve"> </v>
      </c>
      <c r="S69" s="86" t="str">
        <f t="shared" si="28"/>
        <v xml:space="preserve"> </v>
      </c>
      <c r="T69" s="86" t="str">
        <f t="shared" si="29"/>
        <v xml:space="preserve"> </v>
      </c>
      <c r="U69" s="86" t="str">
        <f t="shared" si="30"/>
        <v xml:space="preserve"> </v>
      </c>
      <c r="V69" s="86" t="str">
        <f t="shared" si="31"/>
        <v xml:space="preserve"> </v>
      </c>
      <c r="W69" s="86" t="str">
        <f t="shared" si="32"/>
        <v xml:space="preserve"> </v>
      </c>
      <c r="X69" s="86" t="str">
        <f t="shared" si="33"/>
        <v xml:space="preserve"> </v>
      </c>
      <c r="Y69" s="86" t="str">
        <f t="shared" si="34"/>
        <v xml:space="preserve"> </v>
      </c>
      <c r="Z69" s="86" t="str">
        <f t="shared" si="22"/>
        <v xml:space="preserve"> </v>
      </c>
      <c r="AA69" s="84"/>
      <c r="AB69" s="85"/>
    </row>
    <row r="70" spans="1:28" ht="29.25" customHeight="1">
      <c r="B70" s="7"/>
      <c r="C70" s="316" t="s">
        <v>108</v>
      </c>
      <c r="D70" s="318"/>
      <c r="E70" s="320"/>
      <c r="F70" s="320"/>
      <c r="G70" s="320"/>
      <c r="H70" s="320"/>
      <c r="I70" s="75"/>
      <c r="J70" s="75">
        <f t="shared" si="20"/>
        <v>0</v>
      </c>
      <c r="K70" s="75">
        <f t="shared" si="35"/>
        <v>0</v>
      </c>
      <c r="L70" s="75">
        <f t="shared" si="36"/>
        <v>0</v>
      </c>
      <c r="M70" s="75">
        <f t="shared" si="21"/>
        <v>0</v>
      </c>
      <c r="N70" s="75">
        <f t="shared" si="23"/>
        <v>0</v>
      </c>
      <c r="O70" s="75">
        <f t="shared" si="24"/>
        <v>0</v>
      </c>
      <c r="P70" s="75">
        <f t="shared" si="25"/>
        <v>0</v>
      </c>
      <c r="Q70" s="75">
        <f t="shared" si="26"/>
        <v>0</v>
      </c>
      <c r="R70" s="75">
        <f t="shared" si="27"/>
        <v>0</v>
      </c>
      <c r="S70" s="75">
        <f t="shared" si="28"/>
        <v>0</v>
      </c>
      <c r="T70" s="75">
        <f t="shared" si="29"/>
        <v>0</v>
      </c>
      <c r="U70" s="75">
        <f t="shared" si="30"/>
        <v>0</v>
      </c>
      <c r="V70" s="75">
        <f t="shared" si="31"/>
        <v>0</v>
      </c>
      <c r="W70" s="75">
        <f t="shared" si="32"/>
        <v>0</v>
      </c>
      <c r="X70" s="75">
        <f t="shared" si="33"/>
        <v>0</v>
      </c>
      <c r="Y70" s="75">
        <f t="shared" si="34"/>
        <v>0</v>
      </c>
      <c r="Z70" s="75">
        <f t="shared" si="22"/>
        <v>0</v>
      </c>
      <c r="AB70" s="76"/>
    </row>
    <row r="71" spans="1:28" ht="29.25" customHeight="1">
      <c r="B71" s="7"/>
      <c r="C71" s="317"/>
      <c r="D71" s="319"/>
      <c r="E71" s="321"/>
      <c r="F71" s="321"/>
      <c r="G71" s="321"/>
      <c r="H71" s="321"/>
      <c r="I71" s="78" t="s">
        <v>43</v>
      </c>
      <c r="J71" s="78" t="str">
        <f t="shared" si="20"/>
        <v xml:space="preserve"> </v>
      </c>
      <c r="K71" s="78" t="str">
        <f t="shared" si="35"/>
        <v xml:space="preserve"> </v>
      </c>
      <c r="L71" s="78" t="str">
        <f t="shared" si="36"/>
        <v xml:space="preserve"> </v>
      </c>
      <c r="M71" s="78" t="str">
        <f t="shared" si="21"/>
        <v xml:space="preserve"> </v>
      </c>
      <c r="N71" s="78" t="str">
        <f t="shared" si="23"/>
        <v xml:space="preserve"> </v>
      </c>
      <c r="O71" s="78" t="str">
        <f t="shared" si="24"/>
        <v xml:space="preserve"> </v>
      </c>
      <c r="P71" s="78" t="str">
        <f t="shared" si="25"/>
        <v xml:space="preserve"> </v>
      </c>
      <c r="Q71" s="78" t="str">
        <f t="shared" si="26"/>
        <v xml:space="preserve"> </v>
      </c>
      <c r="R71" s="78" t="str">
        <f t="shared" si="27"/>
        <v xml:space="preserve"> </v>
      </c>
      <c r="S71" s="78" t="str">
        <f t="shared" si="28"/>
        <v xml:space="preserve"> </v>
      </c>
      <c r="T71" s="78" t="str">
        <f t="shared" si="29"/>
        <v xml:space="preserve"> </v>
      </c>
      <c r="U71" s="78" t="str">
        <f t="shared" si="30"/>
        <v xml:space="preserve"> </v>
      </c>
      <c r="V71" s="78" t="str">
        <f t="shared" si="31"/>
        <v xml:space="preserve"> </v>
      </c>
      <c r="W71" s="78" t="str">
        <f t="shared" si="32"/>
        <v xml:space="preserve"> </v>
      </c>
      <c r="X71" s="78" t="str">
        <f t="shared" si="33"/>
        <v xml:space="preserve"> </v>
      </c>
      <c r="Y71" s="78" t="str">
        <f t="shared" si="34"/>
        <v xml:space="preserve"> </v>
      </c>
      <c r="Z71" s="78" t="str">
        <f t="shared" si="22"/>
        <v xml:space="preserve"> </v>
      </c>
      <c r="AB71" s="76"/>
    </row>
    <row r="72" spans="1:28" ht="45.45" customHeight="1">
      <c r="B72" s="7"/>
      <c r="C72" s="8"/>
      <c r="D72" s="7"/>
      <c r="E72" s="9"/>
      <c r="F72" s="9"/>
      <c r="G72" s="7"/>
      <c r="H72" s="87"/>
      <c r="I72" s="88"/>
      <c r="J72" s="88"/>
      <c r="K72" s="88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B72" s="89"/>
    </row>
    <row r="73" spans="1:28" ht="28.5" customHeight="1">
      <c r="B73" s="7"/>
      <c r="C73" s="60"/>
      <c r="D73" s="61" t="s">
        <v>109</v>
      </c>
      <c r="E73" s="62"/>
      <c r="F73" s="62"/>
      <c r="G73" s="62"/>
      <c r="H73" s="62"/>
      <c r="I73" s="62"/>
      <c r="J73" s="62"/>
      <c r="K73" s="90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B73" s="89"/>
    </row>
    <row r="74" spans="1:28" ht="18" customHeight="1">
      <c r="B74" s="7"/>
      <c r="C74" s="63"/>
      <c r="D74" s="64" t="s">
        <v>110</v>
      </c>
      <c r="E74" s="91"/>
      <c r="F74" s="91"/>
      <c r="G74" s="91"/>
      <c r="H74" s="91"/>
      <c r="I74" s="91"/>
      <c r="J74" s="91"/>
      <c r="K74" s="92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8" ht="38.1" customHeight="1">
      <c r="B75" s="7"/>
      <c r="C75" s="326" t="s">
        <v>31</v>
      </c>
      <c r="D75" s="326" t="s">
        <v>32</v>
      </c>
      <c r="E75" s="326" t="s">
        <v>33</v>
      </c>
      <c r="F75" s="326" t="str">
        <f>F$25</f>
        <v>Status der 
Umsetzung</v>
      </c>
      <c r="G75" s="326" t="s">
        <v>35</v>
      </c>
      <c r="H75" s="326" t="s">
        <v>36</v>
      </c>
      <c r="I75" s="67" t="str">
        <f t="shared" ref="I75:Z75" si="37">I25</f>
        <v/>
      </c>
      <c r="J75" s="67" t="str">
        <f t="shared" si="37"/>
        <v/>
      </c>
      <c r="K75" s="67" t="str">
        <f t="shared" si="37"/>
        <v/>
      </c>
      <c r="L75" s="67" t="str">
        <f t="shared" si="37"/>
        <v>Ziele CO2 &amp; Kompetenzen</v>
      </c>
      <c r="M75" s="67" t="str">
        <f t="shared" si="37"/>
        <v>Ziele CO2 &amp; Kompetenzen</v>
      </c>
      <c r="N75" s="67" t="str">
        <f t="shared" si="37"/>
        <v/>
      </c>
      <c r="O75" s="67" t="str">
        <f t="shared" si="37"/>
        <v/>
      </c>
      <c r="P75" s="67" t="str">
        <f t="shared" si="37"/>
        <v/>
      </c>
      <c r="Q75" s="67" t="str">
        <f t="shared" si="37"/>
        <v/>
      </c>
      <c r="R75" s="67" t="str">
        <f t="shared" si="37"/>
        <v/>
      </c>
      <c r="S75" s="67" t="str">
        <f t="shared" si="37"/>
        <v/>
      </c>
      <c r="T75" s="67" t="str">
        <f t="shared" si="37"/>
        <v/>
      </c>
      <c r="U75" s="67" t="str">
        <f t="shared" si="37"/>
        <v/>
      </c>
      <c r="V75" s="67" t="str">
        <f t="shared" si="37"/>
        <v/>
      </c>
      <c r="W75" s="67" t="str">
        <f t="shared" si="37"/>
        <v/>
      </c>
      <c r="X75" s="67" t="str">
        <f t="shared" si="37"/>
        <v/>
      </c>
      <c r="Y75" s="67" t="str">
        <f t="shared" si="37"/>
        <v/>
      </c>
      <c r="Z75" s="67" t="str">
        <f t="shared" si="37"/>
        <v/>
      </c>
    </row>
    <row r="76" spans="1:28" ht="14.25" customHeight="1">
      <c r="B76" s="7"/>
      <c r="C76" s="326"/>
      <c r="D76" s="326"/>
      <c r="E76" s="326"/>
      <c r="F76" s="326"/>
      <c r="G76" s="326"/>
      <c r="H76" s="326"/>
      <c r="I76" s="68">
        <f>$I$9</f>
        <v>2019</v>
      </c>
      <c r="J76" s="68">
        <f>J$9</f>
        <v>2022</v>
      </c>
      <c r="K76" s="68">
        <f>K$9</f>
        <v>2022</v>
      </c>
      <c r="L76" s="68">
        <f>L$9</f>
        <v>2024</v>
      </c>
      <c r="M76" s="68">
        <f t="shared" ref="M76:Z76" si="38">L76+2</f>
        <v>2026</v>
      </c>
      <c r="N76" s="68">
        <f t="shared" si="38"/>
        <v>2028</v>
      </c>
      <c r="O76" s="68">
        <f t="shared" si="38"/>
        <v>2030</v>
      </c>
      <c r="P76" s="68">
        <f t="shared" si="38"/>
        <v>2032</v>
      </c>
      <c r="Q76" s="68">
        <f t="shared" si="38"/>
        <v>2034</v>
      </c>
      <c r="R76" s="68">
        <f t="shared" si="38"/>
        <v>2036</v>
      </c>
      <c r="S76" s="68">
        <f t="shared" si="38"/>
        <v>2038</v>
      </c>
      <c r="T76" s="68">
        <f t="shared" si="38"/>
        <v>2040</v>
      </c>
      <c r="U76" s="68">
        <f t="shared" si="38"/>
        <v>2042</v>
      </c>
      <c r="V76" s="68">
        <f t="shared" si="38"/>
        <v>2044</v>
      </c>
      <c r="W76" s="68">
        <f t="shared" si="38"/>
        <v>2046</v>
      </c>
      <c r="X76" s="68">
        <f t="shared" si="38"/>
        <v>2048</v>
      </c>
      <c r="Y76" s="68">
        <f t="shared" si="38"/>
        <v>2050</v>
      </c>
      <c r="Z76" s="68">
        <f t="shared" si="38"/>
        <v>2052</v>
      </c>
    </row>
    <row r="77" spans="1:28" ht="24.75" customHeight="1">
      <c r="B77" s="7"/>
      <c r="C77" s="93"/>
      <c r="D77" s="72"/>
      <c r="E77" s="72"/>
      <c r="F77" s="72"/>
      <c r="G77" s="72"/>
      <c r="H77" s="72" t="s">
        <v>37</v>
      </c>
      <c r="I77" s="73">
        <f t="shared" ref="I77:Z77" si="39">SUM(I78:I107)</f>
        <v>0</v>
      </c>
      <c r="J77" s="73">
        <f t="shared" si="39"/>
        <v>0</v>
      </c>
      <c r="K77" s="73">
        <f t="shared" si="39"/>
        <v>1600</v>
      </c>
      <c r="L77" s="73">
        <f t="shared" si="39"/>
        <v>3200</v>
      </c>
      <c r="M77" s="73">
        <f t="shared" si="39"/>
        <v>4800</v>
      </c>
      <c r="N77" s="73">
        <f t="shared" si="39"/>
        <v>133021</v>
      </c>
      <c r="O77" s="73">
        <f t="shared" si="39"/>
        <v>134621</v>
      </c>
      <c r="P77" s="73">
        <f t="shared" si="39"/>
        <v>262642</v>
      </c>
      <c r="Q77" s="73">
        <f t="shared" si="39"/>
        <v>262642</v>
      </c>
      <c r="R77" s="73">
        <f t="shared" si="39"/>
        <v>262642</v>
      </c>
      <c r="S77" s="73">
        <f t="shared" si="39"/>
        <v>262642</v>
      </c>
      <c r="T77" s="73">
        <f t="shared" si="39"/>
        <v>262642</v>
      </c>
      <c r="U77" s="73">
        <f t="shared" si="39"/>
        <v>262642</v>
      </c>
      <c r="V77" s="73">
        <f t="shared" si="39"/>
        <v>262642</v>
      </c>
      <c r="W77" s="73">
        <f t="shared" si="39"/>
        <v>262642</v>
      </c>
      <c r="X77" s="73">
        <f t="shared" si="39"/>
        <v>262642</v>
      </c>
      <c r="Y77" s="73">
        <f t="shared" si="39"/>
        <v>262642</v>
      </c>
      <c r="Z77" s="73">
        <f t="shared" si="39"/>
        <v>262642</v>
      </c>
    </row>
    <row r="78" spans="1:28" ht="29.25" customHeight="1">
      <c r="B78" s="7"/>
      <c r="C78" s="316" t="s">
        <v>111</v>
      </c>
      <c r="D78" s="318" t="s">
        <v>112</v>
      </c>
      <c r="E78" s="320">
        <v>2025</v>
      </c>
      <c r="F78" s="320" t="s">
        <v>0</v>
      </c>
      <c r="G78" s="320" t="s">
        <v>63</v>
      </c>
      <c r="H78" s="320" t="s">
        <v>113</v>
      </c>
      <c r="I78" s="75"/>
      <c r="J78" s="75">
        <f t="shared" ref="J78:J107" si="40">I78</f>
        <v>0</v>
      </c>
      <c r="K78" s="75">
        <f t="shared" ref="K78:K107" si="41">J78</f>
        <v>0</v>
      </c>
      <c r="L78" s="75">
        <f t="shared" ref="L78:L107" si="42">K78</f>
        <v>0</v>
      </c>
      <c r="M78" s="75"/>
      <c r="N78" s="75" t="s">
        <v>114</v>
      </c>
      <c r="O78" s="75" t="str">
        <f t="shared" ref="O78:O107" si="43">N78</f>
        <v>50% EE</v>
      </c>
      <c r="P78" s="75" t="s">
        <v>115</v>
      </c>
      <c r="Q78" s="75" t="str">
        <f t="shared" ref="Q78:Q107" si="44">P78</f>
        <v>75% EE</v>
      </c>
      <c r="R78" s="75" t="str">
        <f t="shared" ref="R78:R107" si="45">Q78</f>
        <v>75% EE</v>
      </c>
      <c r="S78" s="75" t="str">
        <f t="shared" ref="S78:S107" si="46">R78</f>
        <v>75% EE</v>
      </c>
      <c r="T78" s="75" t="str">
        <f t="shared" ref="T78:T107" si="47">S78</f>
        <v>75% EE</v>
      </c>
      <c r="U78" s="75" t="str">
        <f t="shared" ref="U78:U107" si="48">T78</f>
        <v>75% EE</v>
      </c>
      <c r="V78" s="75" t="str">
        <f t="shared" ref="V78:V107" si="49">U78</f>
        <v>75% EE</v>
      </c>
      <c r="W78" s="75" t="str">
        <f t="shared" ref="W78:W107" si="50">V78</f>
        <v>75% EE</v>
      </c>
      <c r="X78" s="75" t="str">
        <f t="shared" ref="X78:X107" si="51">W78</f>
        <v>75% EE</v>
      </c>
      <c r="Y78" s="75" t="str">
        <f t="shared" ref="Y78:Y107" si="52">X78</f>
        <v>75% EE</v>
      </c>
      <c r="Z78" s="75" t="str">
        <f t="shared" ref="Z78:Z107" si="53">Y78</f>
        <v>75% EE</v>
      </c>
      <c r="AB78" s="76"/>
    </row>
    <row r="79" spans="1:28" ht="29.25" customHeight="1">
      <c r="B79" s="7"/>
      <c r="C79" s="317"/>
      <c r="D79" s="319"/>
      <c r="E79" s="321"/>
      <c r="F79" s="321"/>
      <c r="G79" s="321"/>
      <c r="H79" s="321"/>
      <c r="I79" s="78" t="s">
        <v>43</v>
      </c>
      <c r="J79" s="78" t="str">
        <f t="shared" si="40"/>
        <v xml:space="preserve"> </v>
      </c>
      <c r="K79" s="94" t="str">
        <f t="shared" si="41"/>
        <v xml:space="preserve"> </v>
      </c>
      <c r="L79" s="94" t="str">
        <f t="shared" si="42"/>
        <v xml:space="preserve"> </v>
      </c>
      <c r="M79" s="94" t="str">
        <f t="shared" ref="M79:M107" si="54">L79</f>
        <v xml:space="preserve"> </v>
      </c>
      <c r="N79" s="94">
        <f>ROUND('CO2-Schulbilanz'!E$19*(1-0.002*12),-2)*0.33</f>
        <v>126621</v>
      </c>
      <c r="O79" s="94">
        <f t="shared" si="43"/>
        <v>126621</v>
      </c>
      <c r="P79" s="94">
        <f>ROUND('CO2-Schulbilanz'!E$19*(1-0.002*12),-2)*0.66</f>
        <v>253242</v>
      </c>
      <c r="Q79" s="78">
        <f t="shared" si="44"/>
        <v>253242</v>
      </c>
      <c r="R79" s="78">
        <f t="shared" si="45"/>
        <v>253242</v>
      </c>
      <c r="S79" s="78">
        <f t="shared" si="46"/>
        <v>253242</v>
      </c>
      <c r="T79" s="78">
        <f t="shared" si="47"/>
        <v>253242</v>
      </c>
      <c r="U79" s="78">
        <f t="shared" si="48"/>
        <v>253242</v>
      </c>
      <c r="V79" s="78">
        <f t="shared" si="49"/>
        <v>253242</v>
      </c>
      <c r="W79" s="78">
        <f t="shared" si="50"/>
        <v>253242</v>
      </c>
      <c r="X79" s="78">
        <f t="shared" si="51"/>
        <v>253242</v>
      </c>
      <c r="Y79" s="78">
        <f t="shared" si="52"/>
        <v>253242</v>
      </c>
      <c r="Z79" s="78">
        <f t="shared" si="53"/>
        <v>253242</v>
      </c>
      <c r="AB79" s="76"/>
    </row>
    <row r="80" spans="1:28" ht="29.25" customHeight="1">
      <c r="B80" s="7"/>
      <c r="C80" s="316" t="s">
        <v>116</v>
      </c>
      <c r="D80" s="318" t="s">
        <v>117</v>
      </c>
      <c r="E80" s="320">
        <v>2022</v>
      </c>
      <c r="F80" s="320" t="s">
        <v>2</v>
      </c>
      <c r="G80" s="320" t="s">
        <v>118</v>
      </c>
      <c r="H80" s="320" t="s">
        <v>113</v>
      </c>
      <c r="I80" s="75"/>
      <c r="J80" s="75">
        <f t="shared" si="40"/>
        <v>0</v>
      </c>
      <c r="K80" s="75" t="s">
        <v>119</v>
      </c>
      <c r="L80" s="75" t="str">
        <f t="shared" si="42"/>
        <v>2% pro Jahr</v>
      </c>
      <c r="M80" s="75" t="str">
        <f t="shared" si="54"/>
        <v>2% pro Jahr</v>
      </c>
      <c r="N80" s="75" t="str">
        <f t="shared" ref="N80:N107" si="55">M80</f>
        <v>2% pro Jahr</v>
      </c>
      <c r="O80" s="75" t="str">
        <f t="shared" si="43"/>
        <v>2% pro Jahr</v>
      </c>
      <c r="P80" s="75" t="str">
        <f t="shared" ref="P80:P107" si="56">O80</f>
        <v>2% pro Jahr</v>
      </c>
      <c r="Q80" s="75" t="str">
        <f t="shared" si="44"/>
        <v>2% pro Jahr</v>
      </c>
      <c r="R80" s="75" t="str">
        <f t="shared" si="45"/>
        <v>2% pro Jahr</v>
      </c>
      <c r="S80" s="75" t="str">
        <f t="shared" si="46"/>
        <v>2% pro Jahr</v>
      </c>
      <c r="T80" s="75" t="str">
        <f t="shared" si="47"/>
        <v>2% pro Jahr</v>
      </c>
      <c r="U80" s="75" t="str">
        <f t="shared" si="48"/>
        <v>2% pro Jahr</v>
      </c>
      <c r="V80" s="75" t="str">
        <f t="shared" si="49"/>
        <v>2% pro Jahr</v>
      </c>
      <c r="W80" s="75" t="str">
        <f t="shared" si="50"/>
        <v>2% pro Jahr</v>
      </c>
      <c r="X80" s="75" t="str">
        <f t="shared" si="51"/>
        <v>2% pro Jahr</v>
      </c>
      <c r="Y80" s="75" t="str">
        <f t="shared" si="52"/>
        <v>2% pro Jahr</v>
      </c>
      <c r="Z80" s="75" t="str">
        <f t="shared" si="53"/>
        <v>2% pro Jahr</v>
      </c>
      <c r="AB80" s="76"/>
    </row>
    <row r="81" spans="2:28" ht="29.25" customHeight="1">
      <c r="B81" s="7"/>
      <c r="C81" s="317"/>
      <c r="D81" s="319"/>
      <c r="E81" s="321"/>
      <c r="F81" s="321"/>
      <c r="G81" s="321"/>
      <c r="H81" s="321"/>
      <c r="I81" s="78" t="s">
        <v>43</v>
      </c>
      <c r="J81" s="78" t="str">
        <f t="shared" si="40"/>
        <v xml:space="preserve"> </v>
      </c>
      <c r="K81" s="94">
        <f>ROUND(P81/6,-2)</f>
        <v>1600</v>
      </c>
      <c r="L81" s="94">
        <f>K81*2</f>
        <v>3200</v>
      </c>
      <c r="M81" s="94">
        <f>K81*3</f>
        <v>4800</v>
      </c>
      <c r="N81" s="94">
        <f>K81*4</f>
        <v>6400</v>
      </c>
      <c r="O81" s="94">
        <f>K81*5</f>
        <v>8000</v>
      </c>
      <c r="P81" s="94">
        <f>ROUND('CO2-Schulbilanz'!E$19*0.002*12,-2)</f>
        <v>9400</v>
      </c>
      <c r="Q81" s="78">
        <f t="shared" si="44"/>
        <v>9400</v>
      </c>
      <c r="R81" s="78">
        <f t="shared" si="45"/>
        <v>9400</v>
      </c>
      <c r="S81" s="78">
        <f t="shared" si="46"/>
        <v>9400</v>
      </c>
      <c r="T81" s="78">
        <f t="shared" si="47"/>
        <v>9400</v>
      </c>
      <c r="U81" s="78">
        <f t="shared" si="48"/>
        <v>9400</v>
      </c>
      <c r="V81" s="78">
        <f t="shared" si="49"/>
        <v>9400</v>
      </c>
      <c r="W81" s="78">
        <f t="shared" si="50"/>
        <v>9400</v>
      </c>
      <c r="X81" s="78">
        <f t="shared" si="51"/>
        <v>9400</v>
      </c>
      <c r="Y81" s="78">
        <f t="shared" si="52"/>
        <v>9400</v>
      </c>
      <c r="Z81" s="78">
        <f t="shared" si="53"/>
        <v>9400</v>
      </c>
      <c r="AB81" s="76"/>
    </row>
    <row r="82" spans="2:28" ht="29.25" customHeight="1">
      <c r="B82" s="7"/>
      <c r="C82" s="316" t="s">
        <v>120</v>
      </c>
      <c r="D82" s="318" t="s">
        <v>121</v>
      </c>
      <c r="E82" s="320">
        <v>2023</v>
      </c>
      <c r="F82" s="329" t="s">
        <v>2</v>
      </c>
      <c r="G82" s="320" t="s">
        <v>122</v>
      </c>
      <c r="H82" s="320" t="s">
        <v>113</v>
      </c>
      <c r="I82" s="75"/>
      <c r="J82" s="75">
        <f t="shared" si="40"/>
        <v>0</v>
      </c>
      <c r="K82" s="75">
        <f t="shared" si="41"/>
        <v>0</v>
      </c>
      <c r="L82" s="75">
        <f t="shared" si="42"/>
        <v>0</v>
      </c>
      <c r="M82" s="75">
        <f t="shared" si="54"/>
        <v>0</v>
      </c>
      <c r="N82" s="75">
        <f t="shared" si="55"/>
        <v>0</v>
      </c>
      <c r="O82" s="75">
        <f t="shared" si="43"/>
        <v>0</v>
      </c>
      <c r="P82" s="75">
        <f t="shared" si="56"/>
        <v>0</v>
      </c>
      <c r="Q82" s="75">
        <f t="shared" si="44"/>
        <v>0</v>
      </c>
      <c r="R82" s="75">
        <f t="shared" si="45"/>
        <v>0</v>
      </c>
      <c r="S82" s="75">
        <f t="shared" si="46"/>
        <v>0</v>
      </c>
      <c r="T82" s="75">
        <f t="shared" si="47"/>
        <v>0</v>
      </c>
      <c r="U82" s="75">
        <f t="shared" si="48"/>
        <v>0</v>
      </c>
      <c r="V82" s="75">
        <f t="shared" si="49"/>
        <v>0</v>
      </c>
      <c r="W82" s="75">
        <f t="shared" si="50"/>
        <v>0</v>
      </c>
      <c r="X82" s="75">
        <f t="shared" si="51"/>
        <v>0</v>
      </c>
      <c r="Y82" s="75">
        <f t="shared" si="52"/>
        <v>0</v>
      </c>
      <c r="Z82" s="75">
        <f t="shared" si="53"/>
        <v>0</v>
      </c>
      <c r="AB82" s="76"/>
    </row>
    <row r="83" spans="2:28" ht="29.25" customHeight="1">
      <c r="B83" s="7"/>
      <c r="C83" s="317"/>
      <c r="D83" s="319"/>
      <c r="E83" s="321"/>
      <c r="F83" s="330"/>
      <c r="G83" s="321"/>
      <c r="H83" s="321"/>
      <c r="I83" s="78" t="s">
        <v>43</v>
      </c>
      <c r="J83" s="78" t="str">
        <f t="shared" si="40"/>
        <v xml:space="preserve"> </v>
      </c>
      <c r="K83" s="78" t="str">
        <f t="shared" si="41"/>
        <v xml:space="preserve"> </v>
      </c>
      <c r="L83" s="78" t="str">
        <f t="shared" si="42"/>
        <v xml:space="preserve"> </v>
      </c>
      <c r="M83" s="78" t="str">
        <f t="shared" si="54"/>
        <v xml:space="preserve"> </v>
      </c>
      <c r="N83" s="78" t="str">
        <f t="shared" si="55"/>
        <v xml:space="preserve"> </v>
      </c>
      <c r="O83" s="78" t="str">
        <f t="shared" si="43"/>
        <v xml:space="preserve"> </v>
      </c>
      <c r="P83" s="78" t="str">
        <f t="shared" si="56"/>
        <v xml:space="preserve"> </v>
      </c>
      <c r="Q83" s="78" t="str">
        <f t="shared" si="44"/>
        <v xml:space="preserve"> </v>
      </c>
      <c r="R83" s="78" t="str">
        <f t="shared" si="45"/>
        <v xml:space="preserve"> </v>
      </c>
      <c r="S83" s="78" t="str">
        <f t="shared" si="46"/>
        <v xml:space="preserve"> </v>
      </c>
      <c r="T83" s="78" t="str">
        <f t="shared" si="47"/>
        <v xml:space="preserve"> </v>
      </c>
      <c r="U83" s="78" t="str">
        <f t="shared" si="48"/>
        <v xml:space="preserve"> </v>
      </c>
      <c r="V83" s="78" t="str">
        <f t="shared" si="49"/>
        <v xml:space="preserve"> </v>
      </c>
      <c r="W83" s="78" t="str">
        <f t="shared" si="50"/>
        <v xml:space="preserve"> </v>
      </c>
      <c r="X83" s="78" t="str">
        <f t="shared" si="51"/>
        <v xml:space="preserve"> </v>
      </c>
      <c r="Y83" s="78" t="str">
        <f t="shared" si="52"/>
        <v xml:space="preserve"> </v>
      </c>
      <c r="Z83" s="78" t="str">
        <f t="shared" si="53"/>
        <v xml:space="preserve"> </v>
      </c>
      <c r="AB83" s="76"/>
    </row>
    <row r="84" spans="2:28" ht="29.25" customHeight="1">
      <c r="B84" s="7"/>
      <c r="C84" s="316" t="s">
        <v>123</v>
      </c>
      <c r="D84" s="318" t="s">
        <v>124</v>
      </c>
      <c r="E84" s="320">
        <v>2023</v>
      </c>
      <c r="F84" s="320" t="s">
        <v>2</v>
      </c>
      <c r="G84" s="320" t="s">
        <v>122</v>
      </c>
      <c r="H84" s="320" t="s">
        <v>125</v>
      </c>
      <c r="I84" s="75"/>
      <c r="J84" s="75">
        <f t="shared" si="40"/>
        <v>0</v>
      </c>
      <c r="K84" s="75">
        <f t="shared" si="41"/>
        <v>0</v>
      </c>
      <c r="L84" s="75">
        <f t="shared" si="42"/>
        <v>0</v>
      </c>
      <c r="M84" s="75">
        <f t="shared" si="54"/>
        <v>0</v>
      </c>
      <c r="N84" s="75">
        <f t="shared" si="55"/>
        <v>0</v>
      </c>
      <c r="O84" s="75">
        <f t="shared" si="43"/>
        <v>0</v>
      </c>
      <c r="P84" s="75">
        <f t="shared" si="56"/>
        <v>0</v>
      </c>
      <c r="Q84" s="75">
        <f t="shared" si="44"/>
        <v>0</v>
      </c>
      <c r="R84" s="75">
        <f t="shared" si="45"/>
        <v>0</v>
      </c>
      <c r="S84" s="75">
        <f t="shared" si="46"/>
        <v>0</v>
      </c>
      <c r="T84" s="75">
        <f t="shared" si="47"/>
        <v>0</v>
      </c>
      <c r="U84" s="75">
        <f t="shared" si="48"/>
        <v>0</v>
      </c>
      <c r="V84" s="75">
        <f t="shared" si="49"/>
        <v>0</v>
      </c>
      <c r="W84" s="75">
        <f t="shared" si="50"/>
        <v>0</v>
      </c>
      <c r="X84" s="75">
        <f t="shared" si="51"/>
        <v>0</v>
      </c>
      <c r="Y84" s="75">
        <f t="shared" si="52"/>
        <v>0</v>
      </c>
      <c r="Z84" s="75">
        <f t="shared" si="53"/>
        <v>0</v>
      </c>
      <c r="AB84" s="76"/>
    </row>
    <row r="85" spans="2:28" ht="29.25" customHeight="1">
      <c r="B85" s="7"/>
      <c r="C85" s="317"/>
      <c r="D85" s="319"/>
      <c r="E85" s="321"/>
      <c r="F85" s="321"/>
      <c r="G85" s="321"/>
      <c r="H85" s="321"/>
      <c r="I85" s="78" t="s">
        <v>43</v>
      </c>
      <c r="J85" s="78" t="str">
        <f t="shared" si="40"/>
        <v xml:space="preserve"> </v>
      </c>
      <c r="K85" s="78" t="str">
        <f t="shared" si="41"/>
        <v xml:space="preserve"> </v>
      </c>
      <c r="L85" s="78" t="str">
        <f t="shared" si="42"/>
        <v xml:space="preserve"> </v>
      </c>
      <c r="M85" s="78" t="str">
        <f t="shared" si="54"/>
        <v xml:space="preserve"> </v>
      </c>
      <c r="N85" s="78" t="str">
        <f t="shared" si="55"/>
        <v xml:space="preserve"> </v>
      </c>
      <c r="O85" s="78" t="str">
        <f t="shared" si="43"/>
        <v xml:space="preserve"> </v>
      </c>
      <c r="P85" s="78" t="str">
        <f t="shared" si="56"/>
        <v xml:space="preserve"> </v>
      </c>
      <c r="Q85" s="78" t="str">
        <f t="shared" si="44"/>
        <v xml:space="preserve"> </v>
      </c>
      <c r="R85" s="78" t="str">
        <f t="shared" si="45"/>
        <v xml:space="preserve"> </v>
      </c>
      <c r="S85" s="78" t="str">
        <f t="shared" si="46"/>
        <v xml:space="preserve"> </v>
      </c>
      <c r="T85" s="78" t="str">
        <f t="shared" si="47"/>
        <v xml:space="preserve"> </v>
      </c>
      <c r="U85" s="78" t="str">
        <f t="shared" si="48"/>
        <v xml:space="preserve"> </v>
      </c>
      <c r="V85" s="78" t="str">
        <f t="shared" si="49"/>
        <v xml:space="preserve"> </v>
      </c>
      <c r="W85" s="78" t="str">
        <f t="shared" si="50"/>
        <v xml:space="preserve"> </v>
      </c>
      <c r="X85" s="78" t="str">
        <f t="shared" si="51"/>
        <v xml:space="preserve"> </v>
      </c>
      <c r="Y85" s="78" t="str">
        <f t="shared" si="52"/>
        <v xml:space="preserve"> </v>
      </c>
      <c r="Z85" s="78" t="str">
        <f t="shared" si="53"/>
        <v xml:space="preserve"> </v>
      </c>
      <c r="AB85" s="76"/>
    </row>
    <row r="86" spans="2:28" ht="29.25" customHeight="1">
      <c r="B86" s="7"/>
      <c r="C86" s="316" t="s">
        <v>126</v>
      </c>
      <c r="D86" s="318" t="s">
        <v>127</v>
      </c>
      <c r="E86" s="320">
        <v>2024</v>
      </c>
      <c r="F86" s="329" t="s">
        <v>7</v>
      </c>
      <c r="G86" s="320" t="s">
        <v>63</v>
      </c>
      <c r="H86" s="320" t="s">
        <v>113</v>
      </c>
      <c r="I86" s="75"/>
      <c r="J86" s="75">
        <f t="shared" si="40"/>
        <v>0</v>
      </c>
      <c r="K86" s="75">
        <f t="shared" si="41"/>
        <v>0</v>
      </c>
      <c r="L86" s="75">
        <f t="shared" si="42"/>
        <v>0</v>
      </c>
      <c r="M86" s="75">
        <f t="shared" si="54"/>
        <v>0</v>
      </c>
      <c r="N86" s="75">
        <f t="shared" si="55"/>
        <v>0</v>
      </c>
      <c r="O86" s="75">
        <f t="shared" si="43"/>
        <v>0</v>
      </c>
      <c r="P86" s="75">
        <f t="shared" si="56"/>
        <v>0</v>
      </c>
      <c r="Q86" s="75">
        <f t="shared" si="44"/>
        <v>0</v>
      </c>
      <c r="R86" s="75">
        <f t="shared" si="45"/>
        <v>0</v>
      </c>
      <c r="S86" s="75">
        <f t="shared" si="46"/>
        <v>0</v>
      </c>
      <c r="T86" s="75">
        <f t="shared" si="47"/>
        <v>0</v>
      </c>
      <c r="U86" s="75">
        <f t="shared" si="48"/>
        <v>0</v>
      </c>
      <c r="V86" s="75">
        <f t="shared" si="49"/>
        <v>0</v>
      </c>
      <c r="W86" s="75">
        <f t="shared" si="50"/>
        <v>0</v>
      </c>
      <c r="X86" s="75">
        <f t="shared" si="51"/>
        <v>0</v>
      </c>
      <c r="Y86" s="75">
        <f t="shared" si="52"/>
        <v>0</v>
      </c>
      <c r="Z86" s="75">
        <f t="shared" si="53"/>
        <v>0</v>
      </c>
      <c r="AB86" s="76"/>
    </row>
    <row r="87" spans="2:28" ht="29.25" customHeight="1">
      <c r="B87" s="7"/>
      <c r="C87" s="317"/>
      <c r="D87" s="319"/>
      <c r="E87" s="321"/>
      <c r="F87" s="330"/>
      <c r="G87" s="321"/>
      <c r="H87" s="321"/>
      <c r="I87" s="78" t="s">
        <v>43</v>
      </c>
      <c r="J87" s="78" t="str">
        <f t="shared" si="40"/>
        <v xml:space="preserve"> </v>
      </c>
      <c r="K87" s="78" t="str">
        <f t="shared" si="41"/>
        <v xml:space="preserve"> </v>
      </c>
      <c r="L87" s="78" t="str">
        <f t="shared" si="42"/>
        <v xml:space="preserve"> </v>
      </c>
      <c r="M87" s="78" t="str">
        <f t="shared" si="54"/>
        <v xml:space="preserve"> </v>
      </c>
      <c r="N87" s="78" t="str">
        <f t="shared" si="55"/>
        <v xml:space="preserve"> </v>
      </c>
      <c r="O87" s="78" t="str">
        <f t="shared" si="43"/>
        <v xml:space="preserve"> </v>
      </c>
      <c r="P87" s="78" t="str">
        <f t="shared" si="56"/>
        <v xml:space="preserve"> </v>
      </c>
      <c r="Q87" s="78" t="str">
        <f t="shared" si="44"/>
        <v xml:space="preserve"> </v>
      </c>
      <c r="R87" s="78" t="str">
        <f t="shared" si="45"/>
        <v xml:space="preserve"> </v>
      </c>
      <c r="S87" s="78" t="str">
        <f t="shared" si="46"/>
        <v xml:space="preserve"> </v>
      </c>
      <c r="T87" s="78" t="str">
        <f t="shared" si="47"/>
        <v xml:space="preserve"> </v>
      </c>
      <c r="U87" s="78" t="str">
        <f t="shared" si="48"/>
        <v xml:space="preserve"> </v>
      </c>
      <c r="V87" s="78" t="str">
        <f t="shared" si="49"/>
        <v xml:space="preserve"> </v>
      </c>
      <c r="W87" s="78" t="str">
        <f t="shared" si="50"/>
        <v xml:space="preserve"> </v>
      </c>
      <c r="X87" s="78" t="str">
        <f t="shared" si="51"/>
        <v xml:space="preserve"> </v>
      </c>
      <c r="Y87" s="78" t="str">
        <f t="shared" si="52"/>
        <v xml:space="preserve"> </v>
      </c>
      <c r="Z87" s="78" t="str">
        <f t="shared" si="53"/>
        <v xml:space="preserve"> </v>
      </c>
      <c r="AB87" s="76"/>
    </row>
    <row r="88" spans="2:28" ht="29.25" customHeight="1">
      <c r="B88" s="7"/>
      <c r="C88" s="316" t="s">
        <v>128</v>
      </c>
      <c r="D88" s="318" t="s">
        <v>129</v>
      </c>
      <c r="E88" s="320">
        <v>2024</v>
      </c>
      <c r="F88" s="320" t="s">
        <v>3</v>
      </c>
      <c r="G88" s="320" t="s">
        <v>130</v>
      </c>
      <c r="H88" s="320" t="s">
        <v>131</v>
      </c>
      <c r="I88" s="75"/>
      <c r="J88" s="75">
        <f t="shared" si="40"/>
        <v>0</v>
      </c>
      <c r="K88" s="75">
        <f t="shared" si="41"/>
        <v>0</v>
      </c>
      <c r="L88" s="75">
        <f t="shared" si="42"/>
        <v>0</v>
      </c>
      <c r="M88" s="75">
        <f t="shared" si="54"/>
        <v>0</v>
      </c>
      <c r="N88" s="75">
        <f t="shared" si="55"/>
        <v>0</v>
      </c>
      <c r="O88" s="75">
        <f t="shared" si="43"/>
        <v>0</v>
      </c>
      <c r="P88" s="75">
        <f t="shared" si="56"/>
        <v>0</v>
      </c>
      <c r="Q88" s="75">
        <f t="shared" si="44"/>
        <v>0</v>
      </c>
      <c r="R88" s="75">
        <f t="shared" si="45"/>
        <v>0</v>
      </c>
      <c r="S88" s="75">
        <f t="shared" si="46"/>
        <v>0</v>
      </c>
      <c r="T88" s="75">
        <f t="shared" si="47"/>
        <v>0</v>
      </c>
      <c r="U88" s="75">
        <f t="shared" si="48"/>
        <v>0</v>
      </c>
      <c r="V88" s="75">
        <f t="shared" si="49"/>
        <v>0</v>
      </c>
      <c r="W88" s="75">
        <f t="shared" si="50"/>
        <v>0</v>
      </c>
      <c r="X88" s="75">
        <f t="shared" si="51"/>
        <v>0</v>
      </c>
      <c r="Y88" s="75">
        <f t="shared" si="52"/>
        <v>0</v>
      </c>
      <c r="Z88" s="75">
        <f t="shared" si="53"/>
        <v>0</v>
      </c>
      <c r="AB88" s="76"/>
    </row>
    <row r="89" spans="2:28" ht="29.25" customHeight="1">
      <c r="B89" s="7"/>
      <c r="C89" s="317"/>
      <c r="D89" s="319"/>
      <c r="E89" s="321"/>
      <c r="F89" s="321"/>
      <c r="G89" s="321"/>
      <c r="H89" s="321"/>
      <c r="I89" s="78" t="s">
        <v>43</v>
      </c>
      <c r="J89" s="78" t="str">
        <f t="shared" si="40"/>
        <v xml:space="preserve"> </v>
      </c>
      <c r="K89" s="78" t="str">
        <f t="shared" si="41"/>
        <v xml:space="preserve"> </v>
      </c>
      <c r="L89" s="78" t="str">
        <f t="shared" si="42"/>
        <v xml:space="preserve"> </v>
      </c>
      <c r="M89" s="78" t="str">
        <f t="shared" si="54"/>
        <v xml:space="preserve"> </v>
      </c>
      <c r="N89" s="78" t="str">
        <f t="shared" si="55"/>
        <v xml:space="preserve"> </v>
      </c>
      <c r="O89" s="78" t="str">
        <f t="shared" si="43"/>
        <v xml:space="preserve"> </v>
      </c>
      <c r="P89" s="78" t="str">
        <f t="shared" si="56"/>
        <v xml:space="preserve"> </v>
      </c>
      <c r="Q89" s="78" t="str">
        <f t="shared" si="44"/>
        <v xml:space="preserve"> </v>
      </c>
      <c r="R89" s="78" t="str">
        <f t="shared" si="45"/>
        <v xml:space="preserve"> </v>
      </c>
      <c r="S89" s="78" t="str">
        <f t="shared" si="46"/>
        <v xml:space="preserve"> </v>
      </c>
      <c r="T89" s="78" t="str">
        <f t="shared" si="47"/>
        <v xml:space="preserve"> </v>
      </c>
      <c r="U89" s="78" t="str">
        <f t="shared" si="48"/>
        <v xml:space="preserve"> </v>
      </c>
      <c r="V89" s="78" t="str">
        <f t="shared" si="49"/>
        <v xml:space="preserve"> </v>
      </c>
      <c r="W89" s="78" t="str">
        <f t="shared" si="50"/>
        <v xml:space="preserve"> </v>
      </c>
      <c r="X89" s="78" t="str">
        <f t="shared" si="51"/>
        <v xml:space="preserve"> </v>
      </c>
      <c r="Y89" s="78" t="str">
        <f t="shared" si="52"/>
        <v xml:space="preserve"> </v>
      </c>
      <c r="Z89" s="78" t="str">
        <f t="shared" si="53"/>
        <v xml:space="preserve"> </v>
      </c>
      <c r="AB89" s="76"/>
    </row>
    <row r="90" spans="2:28" ht="29.25" customHeight="1">
      <c r="B90" s="7"/>
      <c r="C90" s="316" t="s">
        <v>132</v>
      </c>
      <c r="D90" s="318"/>
      <c r="E90" s="320"/>
      <c r="F90" s="320"/>
      <c r="G90" s="320"/>
      <c r="H90" s="320"/>
      <c r="I90" s="75"/>
      <c r="J90" s="75">
        <f t="shared" si="40"/>
        <v>0</v>
      </c>
      <c r="K90" s="75">
        <f t="shared" si="41"/>
        <v>0</v>
      </c>
      <c r="L90" s="75">
        <f t="shared" si="42"/>
        <v>0</v>
      </c>
      <c r="M90" s="75">
        <f t="shared" si="54"/>
        <v>0</v>
      </c>
      <c r="N90" s="75">
        <f t="shared" si="55"/>
        <v>0</v>
      </c>
      <c r="O90" s="75">
        <f t="shared" si="43"/>
        <v>0</v>
      </c>
      <c r="P90" s="75">
        <f t="shared" si="56"/>
        <v>0</v>
      </c>
      <c r="Q90" s="75">
        <f t="shared" si="44"/>
        <v>0</v>
      </c>
      <c r="R90" s="75">
        <f t="shared" si="45"/>
        <v>0</v>
      </c>
      <c r="S90" s="75">
        <f t="shared" si="46"/>
        <v>0</v>
      </c>
      <c r="T90" s="75">
        <f t="shared" si="47"/>
        <v>0</v>
      </c>
      <c r="U90" s="75">
        <f t="shared" si="48"/>
        <v>0</v>
      </c>
      <c r="V90" s="75">
        <f t="shared" si="49"/>
        <v>0</v>
      </c>
      <c r="W90" s="75">
        <f t="shared" si="50"/>
        <v>0</v>
      </c>
      <c r="X90" s="75">
        <f t="shared" si="51"/>
        <v>0</v>
      </c>
      <c r="Y90" s="75">
        <f t="shared" si="52"/>
        <v>0</v>
      </c>
      <c r="Z90" s="75">
        <f t="shared" si="53"/>
        <v>0</v>
      </c>
      <c r="AB90" s="76"/>
    </row>
    <row r="91" spans="2:28" ht="29.25" customHeight="1">
      <c r="B91" s="7"/>
      <c r="C91" s="317"/>
      <c r="D91" s="319"/>
      <c r="E91" s="321"/>
      <c r="F91" s="321"/>
      <c r="G91" s="321"/>
      <c r="H91" s="321"/>
      <c r="I91" s="78" t="s">
        <v>43</v>
      </c>
      <c r="J91" s="78" t="str">
        <f t="shared" si="40"/>
        <v xml:space="preserve"> </v>
      </c>
      <c r="K91" s="78" t="str">
        <f t="shared" si="41"/>
        <v xml:space="preserve"> </v>
      </c>
      <c r="L91" s="78" t="str">
        <f t="shared" si="42"/>
        <v xml:space="preserve"> </v>
      </c>
      <c r="M91" s="78" t="str">
        <f t="shared" si="54"/>
        <v xml:space="preserve"> </v>
      </c>
      <c r="N91" s="78" t="str">
        <f t="shared" si="55"/>
        <v xml:space="preserve"> </v>
      </c>
      <c r="O91" s="78" t="str">
        <f t="shared" si="43"/>
        <v xml:space="preserve"> </v>
      </c>
      <c r="P91" s="78" t="str">
        <f t="shared" si="56"/>
        <v xml:space="preserve"> </v>
      </c>
      <c r="Q91" s="78" t="str">
        <f t="shared" si="44"/>
        <v xml:space="preserve"> </v>
      </c>
      <c r="R91" s="78" t="str">
        <f t="shared" si="45"/>
        <v xml:space="preserve"> </v>
      </c>
      <c r="S91" s="78" t="str">
        <f t="shared" si="46"/>
        <v xml:space="preserve"> </v>
      </c>
      <c r="T91" s="78" t="str">
        <f t="shared" si="47"/>
        <v xml:space="preserve"> </v>
      </c>
      <c r="U91" s="78" t="str">
        <f t="shared" si="48"/>
        <v xml:space="preserve"> </v>
      </c>
      <c r="V91" s="78" t="str">
        <f t="shared" si="49"/>
        <v xml:space="preserve"> </v>
      </c>
      <c r="W91" s="78" t="str">
        <f t="shared" si="50"/>
        <v xml:space="preserve"> </v>
      </c>
      <c r="X91" s="78" t="str">
        <f t="shared" si="51"/>
        <v xml:space="preserve"> </v>
      </c>
      <c r="Y91" s="78" t="str">
        <f t="shared" si="52"/>
        <v xml:space="preserve"> </v>
      </c>
      <c r="Z91" s="78" t="str">
        <f t="shared" si="53"/>
        <v xml:space="preserve"> </v>
      </c>
      <c r="AB91" s="76"/>
    </row>
    <row r="92" spans="2:28" ht="29.25" customHeight="1">
      <c r="B92" s="7"/>
      <c r="C92" s="316" t="s">
        <v>133</v>
      </c>
      <c r="D92" s="318"/>
      <c r="E92" s="320"/>
      <c r="F92" s="320"/>
      <c r="G92" s="320"/>
      <c r="H92" s="320"/>
      <c r="I92" s="75"/>
      <c r="J92" s="75">
        <f t="shared" si="40"/>
        <v>0</v>
      </c>
      <c r="K92" s="75">
        <f t="shared" si="41"/>
        <v>0</v>
      </c>
      <c r="L92" s="75">
        <f t="shared" si="42"/>
        <v>0</v>
      </c>
      <c r="M92" s="75">
        <f t="shared" si="54"/>
        <v>0</v>
      </c>
      <c r="N92" s="75">
        <f t="shared" si="55"/>
        <v>0</v>
      </c>
      <c r="O92" s="75">
        <f t="shared" si="43"/>
        <v>0</v>
      </c>
      <c r="P92" s="75">
        <f t="shared" si="56"/>
        <v>0</v>
      </c>
      <c r="Q92" s="75">
        <f t="shared" si="44"/>
        <v>0</v>
      </c>
      <c r="R92" s="75">
        <f t="shared" si="45"/>
        <v>0</v>
      </c>
      <c r="S92" s="75">
        <f t="shared" si="46"/>
        <v>0</v>
      </c>
      <c r="T92" s="75">
        <f t="shared" si="47"/>
        <v>0</v>
      </c>
      <c r="U92" s="75">
        <f t="shared" si="48"/>
        <v>0</v>
      </c>
      <c r="V92" s="75">
        <f t="shared" si="49"/>
        <v>0</v>
      </c>
      <c r="W92" s="75">
        <f t="shared" si="50"/>
        <v>0</v>
      </c>
      <c r="X92" s="75">
        <f t="shared" si="51"/>
        <v>0</v>
      </c>
      <c r="Y92" s="75">
        <f t="shared" si="52"/>
        <v>0</v>
      </c>
      <c r="Z92" s="75">
        <f t="shared" si="53"/>
        <v>0</v>
      </c>
      <c r="AB92" s="76"/>
    </row>
    <row r="93" spans="2:28" ht="29.25" customHeight="1">
      <c r="B93" s="7"/>
      <c r="C93" s="317"/>
      <c r="D93" s="319"/>
      <c r="E93" s="321"/>
      <c r="F93" s="321"/>
      <c r="G93" s="321"/>
      <c r="H93" s="321"/>
      <c r="I93" s="78" t="s">
        <v>43</v>
      </c>
      <c r="J93" s="78" t="str">
        <f t="shared" si="40"/>
        <v xml:space="preserve"> </v>
      </c>
      <c r="K93" s="78" t="str">
        <f t="shared" si="41"/>
        <v xml:space="preserve"> </v>
      </c>
      <c r="L93" s="78" t="str">
        <f t="shared" si="42"/>
        <v xml:space="preserve"> </v>
      </c>
      <c r="M93" s="78" t="str">
        <f t="shared" si="54"/>
        <v xml:space="preserve"> </v>
      </c>
      <c r="N93" s="78" t="str">
        <f t="shared" si="55"/>
        <v xml:space="preserve"> </v>
      </c>
      <c r="O93" s="78" t="str">
        <f t="shared" si="43"/>
        <v xml:space="preserve"> </v>
      </c>
      <c r="P93" s="78" t="str">
        <f t="shared" si="56"/>
        <v xml:space="preserve"> </v>
      </c>
      <c r="Q93" s="78" t="str">
        <f t="shared" si="44"/>
        <v xml:space="preserve"> </v>
      </c>
      <c r="R93" s="78" t="str">
        <f t="shared" si="45"/>
        <v xml:space="preserve"> </v>
      </c>
      <c r="S93" s="78" t="str">
        <f t="shared" si="46"/>
        <v xml:space="preserve"> </v>
      </c>
      <c r="T93" s="78" t="str">
        <f t="shared" si="47"/>
        <v xml:space="preserve"> </v>
      </c>
      <c r="U93" s="78" t="str">
        <f t="shared" si="48"/>
        <v xml:space="preserve"> </v>
      </c>
      <c r="V93" s="78" t="str">
        <f t="shared" si="49"/>
        <v xml:space="preserve"> </v>
      </c>
      <c r="W93" s="78" t="str">
        <f t="shared" si="50"/>
        <v xml:space="preserve"> </v>
      </c>
      <c r="X93" s="78" t="str">
        <f t="shared" si="51"/>
        <v xml:space="preserve"> </v>
      </c>
      <c r="Y93" s="78" t="str">
        <f t="shared" si="52"/>
        <v xml:space="preserve"> </v>
      </c>
      <c r="Z93" s="78" t="str">
        <f t="shared" si="53"/>
        <v xml:space="preserve"> </v>
      </c>
      <c r="AB93" s="76"/>
    </row>
    <row r="94" spans="2:28" ht="29.25" customHeight="1">
      <c r="B94" s="7"/>
      <c r="C94" s="316" t="s">
        <v>134</v>
      </c>
      <c r="D94" s="318"/>
      <c r="E94" s="320"/>
      <c r="F94" s="320"/>
      <c r="G94" s="320"/>
      <c r="H94" s="320"/>
      <c r="I94" s="75"/>
      <c r="J94" s="75">
        <f t="shared" si="40"/>
        <v>0</v>
      </c>
      <c r="K94" s="75">
        <f t="shared" si="41"/>
        <v>0</v>
      </c>
      <c r="L94" s="75">
        <f t="shared" si="42"/>
        <v>0</v>
      </c>
      <c r="M94" s="75">
        <f t="shared" si="54"/>
        <v>0</v>
      </c>
      <c r="N94" s="75">
        <f t="shared" si="55"/>
        <v>0</v>
      </c>
      <c r="O94" s="75">
        <f t="shared" si="43"/>
        <v>0</v>
      </c>
      <c r="P94" s="75">
        <f t="shared" si="56"/>
        <v>0</v>
      </c>
      <c r="Q94" s="75">
        <f t="shared" si="44"/>
        <v>0</v>
      </c>
      <c r="R94" s="75">
        <f t="shared" si="45"/>
        <v>0</v>
      </c>
      <c r="S94" s="75">
        <f t="shared" si="46"/>
        <v>0</v>
      </c>
      <c r="T94" s="75">
        <f t="shared" si="47"/>
        <v>0</v>
      </c>
      <c r="U94" s="75">
        <f t="shared" si="48"/>
        <v>0</v>
      </c>
      <c r="V94" s="75">
        <f t="shared" si="49"/>
        <v>0</v>
      </c>
      <c r="W94" s="75">
        <f t="shared" si="50"/>
        <v>0</v>
      </c>
      <c r="X94" s="75">
        <f t="shared" si="51"/>
        <v>0</v>
      </c>
      <c r="Y94" s="75">
        <f t="shared" si="52"/>
        <v>0</v>
      </c>
      <c r="Z94" s="75">
        <f t="shared" si="53"/>
        <v>0</v>
      </c>
      <c r="AB94" s="76"/>
    </row>
    <row r="95" spans="2:28" ht="29.25" customHeight="1">
      <c r="B95" s="7"/>
      <c r="C95" s="317"/>
      <c r="D95" s="319"/>
      <c r="E95" s="321"/>
      <c r="F95" s="321"/>
      <c r="G95" s="321"/>
      <c r="H95" s="321"/>
      <c r="I95" s="78" t="s">
        <v>43</v>
      </c>
      <c r="J95" s="78" t="str">
        <f t="shared" si="40"/>
        <v xml:space="preserve"> </v>
      </c>
      <c r="K95" s="78" t="str">
        <f t="shared" si="41"/>
        <v xml:space="preserve"> </v>
      </c>
      <c r="L95" s="78" t="str">
        <f t="shared" si="42"/>
        <v xml:space="preserve"> </v>
      </c>
      <c r="M95" s="78" t="str">
        <f t="shared" si="54"/>
        <v xml:space="preserve"> </v>
      </c>
      <c r="N95" s="78" t="str">
        <f t="shared" si="55"/>
        <v xml:space="preserve"> </v>
      </c>
      <c r="O95" s="78" t="str">
        <f t="shared" si="43"/>
        <v xml:space="preserve"> </v>
      </c>
      <c r="P95" s="78" t="str">
        <f t="shared" si="56"/>
        <v xml:space="preserve"> </v>
      </c>
      <c r="Q95" s="78" t="str">
        <f t="shared" si="44"/>
        <v xml:space="preserve"> </v>
      </c>
      <c r="R95" s="78" t="str">
        <f t="shared" si="45"/>
        <v xml:space="preserve"> </v>
      </c>
      <c r="S95" s="78" t="str">
        <f t="shared" si="46"/>
        <v xml:space="preserve"> </v>
      </c>
      <c r="T95" s="78" t="str">
        <f t="shared" si="47"/>
        <v xml:space="preserve"> </v>
      </c>
      <c r="U95" s="78" t="str">
        <f t="shared" si="48"/>
        <v xml:space="preserve"> </v>
      </c>
      <c r="V95" s="78" t="str">
        <f t="shared" si="49"/>
        <v xml:space="preserve"> </v>
      </c>
      <c r="W95" s="78" t="str">
        <f t="shared" si="50"/>
        <v xml:space="preserve"> </v>
      </c>
      <c r="X95" s="78" t="str">
        <f t="shared" si="51"/>
        <v xml:space="preserve"> </v>
      </c>
      <c r="Y95" s="78" t="str">
        <f t="shared" si="52"/>
        <v xml:space="preserve"> </v>
      </c>
      <c r="Z95" s="78" t="str">
        <f t="shared" si="53"/>
        <v xml:space="preserve"> </v>
      </c>
      <c r="AB95" s="76"/>
    </row>
    <row r="96" spans="2:28" ht="29.25" customHeight="1">
      <c r="B96" s="7"/>
      <c r="C96" s="316" t="s">
        <v>135</v>
      </c>
      <c r="D96" s="318"/>
      <c r="E96" s="320"/>
      <c r="F96" s="320"/>
      <c r="G96" s="320"/>
      <c r="H96" s="320"/>
      <c r="I96" s="75"/>
      <c r="J96" s="75">
        <f t="shared" si="40"/>
        <v>0</v>
      </c>
      <c r="K96" s="75">
        <f t="shared" si="41"/>
        <v>0</v>
      </c>
      <c r="L96" s="75">
        <f t="shared" si="42"/>
        <v>0</v>
      </c>
      <c r="M96" s="75">
        <f t="shared" si="54"/>
        <v>0</v>
      </c>
      <c r="N96" s="75">
        <f t="shared" si="55"/>
        <v>0</v>
      </c>
      <c r="O96" s="75">
        <f t="shared" si="43"/>
        <v>0</v>
      </c>
      <c r="P96" s="75">
        <f t="shared" si="56"/>
        <v>0</v>
      </c>
      <c r="Q96" s="75">
        <f t="shared" si="44"/>
        <v>0</v>
      </c>
      <c r="R96" s="75">
        <f t="shared" si="45"/>
        <v>0</v>
      </c>
      <c r="S96" s="75">
        <f t="shared" si="46"/>
        <v>0</v>
      </c>
      <c r="T96" s="75">
        <f t="shared" si="47"/>
        <v>0</v>
      </c>
      <c r="U96" s="75">
        <f t="shared" si="48"/>
        <v>0</v>
      </c>
      <c r="V96" s="75">
        <f t="shared" si="49"/>
        <v>0</v>
      </c>
      <c r="W96" s="75">
        <f t="shared" si="50"/>
        <v>0</v>
      </c>
      <c r="X96" s="75">
        <f t="shared" si="51"/>
        <v>0</v>
      </c>
      <c r="Y96" s="75">
        <f t="shared" si="52"/>
        <v>0</v>
      </c>
      <c r="Z96" s="75">
        <f t="shared" si="53"/>
        <v>0</v>
      </c>
      <c r="AB96" s="76"/>
    </row>
    <row r="97" spans="2:28" ht="29.25" customHeight="1">
      <c r="B97" s="7"/>
      <c r="C97" s="317"/>
      <c r="D97" s="319"/>
      <c r="E97" s="321"/>
      <c r="F97" s="321"/>
      <c r="G97" s="321"/>
      <c r="H97" s="321"/>
      <c r="I97" s="78" t="s">
        <v>43</v>
      </c>
      <c r="J97" s="78" t="str">
        <f t="shared" si="40"/>
        <v xml:space="preserve"> </v>
      </c>
      <c r="K97" s="78" t="str">
        <f t="shared" si="41"/>
        <v xml:space="preserve"> </v>
      </c>
      <c r="L97" s="78" t="str">
        <f t="shared" si="42"/>
        <v xml:space="preserve"> </v>
      </c>
      <c r="M97" s="78" t="str">
        <f t="shared" si="54"/>
        <v xml:space="preserve"> </v>
      </c>
      <c r="N97" s="78" t="str">
        <f t="shared" si="55"/>
        <v xml:space="preserve"> </v>
      </c>
      <c r="O97" s="78" t="str">
        <f t="shared" si="43"/>
        <v xml:space="preserve"> </v>
      </c>
      <c r="P97" s="78" t="str">
        <f t="shared" si="56"/>
        <v xml:space="preserve"> </v>
      </c>
      <c r="Q97" s="78" t="str">
        <f t="shared" si="44"/>
        <v xml:space="preserve"> </v>
      </c>
      <c r="R97" s="78" t="str">
        <f t="shared" si="45"/>
        <v xml:space="preserve"> </v>
      </c>
      <c r="S97" s="78" t="str">
        <f t="shared" si="46"/>
        <v xml:space="preserve"> </v>
      </c>
      <c r="T97" s="78" t="str">
        <f t="shared" si="47"/>
        <v xml:space="preserve"> </v>
      </c>
      <c r="U97" s="78" t="str">
        <f t="shared" si="48"/>
        <v xml:space="preserve"> </v>
      </c>
      <c r="V97" s="78" t="str">
        <f t="shared" si="49"/>
        <v xml:space="preserve"> </v>
      </c>
      <c r="W97" s="78" t="str">
        <f t="shared" si="50"/>
        <v xml:space="preserve"> </v>
      </c>
      <c r="X97" s="78" t="str">
        <f t="shared" si="51"/>
        <v xml:space="preserve"> </v>
      </c>
      <c r="Y97" s="78" t="str">
        <f t="shared" si="52"/>
        <v xml:space="preserve"> </v>
      </c>
      <c r="Z97" s="78" t="str">
        <f t="shared" si="53"/>
        <v xml:space="preserve"> </v>
      </c>
      <c r="AB97" s="76"/>
    </row>
    <row r="98" spans="2:28" ht="29.25" customHeight="1">
      <c r="B98" s="7"/>
      <c r="C98" s="316" t="s">
        <v>136</v>
      </c>
      <c r="D98" s="318"/>
      <c r="E98" s="320"/>
      <c r="F98" s="320"/>
      <c r="G98" s="320"/>
      <c r="H98" s="320"/>
      <c r="I98" s="75"/>
      <c r="J98" s="75">
        <f t="shared" si="40"/>
        <v>0</v>
      </c>
      <c r="K98" s="75">
        <f t="shared" si="41"/>
        <v>0</v>
      </c>
      <c r="L98" s="75">
        <f t="shared" si="42"/>
        <v>0</v>
      </c>
      <c r="M98" s="75">
        <f t="shared" si="54"/>
        <v>0</v>
      </c>
      <c r="N98" s="75">
        <f t="shared" si="55"/>
        <v>0</v>
      </c>
      <c r="O98" s="75">
        <f t="shared" si="43"/>
        <v>0</v>
      </c>
      <c r="P98" s="75">
        <f t="shared" si="56"/>
        <v>0</v>
      </c>
      <c r="Q98" s="75">
        <f t="shared" si="44"/>
        <v>0</v>
      </c>
      <c r="R98" s="75">
        <f t="shared" si="45"/>
        <v>0</v>
      </c>
      <c r="S98" s="75">
        <f t="shared" si="46"/>
        <v>0</v>
      </c>
      <c r="T98" s="75">
        <f t="shared" si="47"/>
        <v>0</v>
      </c>
      <c r="U98" s="75">
        <f t="shared" si="48"/>
        <v>0</v>
      </c>
      <c r="V98" s="75">
        <f t="shared" si="49"/>
        <v>0</v>
      </c>
      <c r="W98" s="75">
        <f t="shared" si="50"/>
        <v>0</v>
      </c>
      <c r="X98" s="75">
        <f t="shared" si="51"/>
        <v>0</v>
      </c>
      <c r="Y98" s="75">
        <f t="shared" si="52"/>
        <v>0</v>
      </c>
      <c r="Z98" s="75">
        <f t="shared" si="53"/>
        <v>0</v>
      </c>
      <c r="AB98" s="76"/>
    </row>
    <row r="99" spans="2:28" ht="29.25" customHeight="1">
      <c r="B99" s="7"/>
      <c r="C99" s="317"/>
      <c r="D99" s="319"/>
      <c r="E99" s="321"/>
      <c r="F99" s="321"/>
      <c r="G99" s="321"/>
      <c r="H99" s="321"/>
      <c r="I99" s="78" t="s">
        <v>43</v>
      </c>
      <c r="J99" s="78" t="str">
        <f t="shared" si="40"/>
        <v xml:space="preserve"> </v>
      </c>
      <c r="K99" s="78" t="str">
        <f t="shared" si="41"/>
        <v xml:space="preserve"> </v>
      </c>
      <c r="L99" s="78" t="str">
        <f t="shared" si="42"/>
        <v xml:space="preserve"> </v>
      </c>
      <c r="M99" s="78" t="str">
        <f t="shared" si="54"/>
        <v xml:space="preserve"> </v>
      </c>
      <c r="N99" s="78" t="str">
        <f t="shared" si="55"/>
        <v xml:space="preserve"> </v>
      </c>
      <c r="O99" s="78" t="str">
        <f t="shared" si="43"/>
        <v xml:space="preserve"> </v>
      </c>
      <c r="P99" s="78" t="str">
        <f t="shared" si="56"/>
        <v xml:space="preserve"> </v>
      </c>
      <c r="Q99" s="78" t="str">
        <f t="shared" si="44"/>
        <v xml:space="preserve"> </v>
      </c>
      <c r="R99" s="78" t="str">
        <f t="shared" si="45"/>
        <v xml:space="preserve"> </v>
      </c>
      <c r="S99" s="78" t="str">
        <f t="shared" si="46"/>
        <v xml:space="preserve"> </v>
      </c>
      <c r="T99" s="78" t="str">
        <f t="shared" si="47"/>
        <v xml:space="preserve"> </v>
      </c>
      <c r="U99" s="78" t="str">
        <f t="shared" si="48"/>
        <v xml:space="preserve"> </v>
      </c>
      <c r="V99" s="78" t="str">
        <f t="shared" si="49"/>
        <v xml:space="preserve"> </v>
      </c>
      <c r="W99" s="78" t="str">
        <f t="shared" si="50"/>
        <v xml:space="preserve"> </v>
      </c>
      <c r="X99" s="78" t="str">
        <f t="shared" si="51"/>
        <v xml:space="preserve"> </v>
      </c>
      <c r="Y99" s="78" t="str">
        <f t="shared" si="52"/>
        <v xml:space="preserve"> </v>
      </c>
      <c r="Z99" s="78" t="str">
        <f t="shared" si="53"/>
        <v xml:space="preserve"> </v>
      </c>
      <c r="AB99" s="76"/>
    </row>
    <row r="100" spans="2:28" ht="29.25" customHeight="1">
      <c r="B100" s="7"/>
      <c r="C100" s="316" t="s">
        <v>137</v>
      </c>
      <c r="D100" s="318"/>
      <c r="E100" s="320"/>
      <c r="F100" s="320"/>
      <c r="G100" s="320"/>
      <c r="H100" s="320"/>
      <c r="I100" s="75"/>
      <c r="J100" s="75">
        <f t="shared" si="40"/>
        <v>0</v>
      </c>
      <c r="K100" s="75">
        <f t="shared" si="41"/>
        <v>0</v>
      </c>
      <c r="L100" s="75">
        <f t="shared" si="42"/>
        <v>0</v>
      </c>
      <c r="M100" s="75">
        <f t="shared" si="54"/>
        <v>0</v>
      </c>
      <c r="N100" s="75">
        <f t="shared" si="55"/>
        <v>0</v>
      </c>
      <c r="O100" s="75">
        <f t="shared" si="43"/>
        <v>0</v>
      </c>
      <c r="P100" s="75">
        <f t="shared" si="56"/>
        <v>0</v>
      </c>
      <c r="Q100" s="75">
        <f t="shared" si="44"/>
        <v>0</v>
      </c>
      <c r="R100" s="75">
        <f t="shared" si="45"/>
        <v>0</v>
      </c>
      <c r="S100" s="75">
        <f t="shared" si="46"/>
        <v>0</v>
      </c>
      <c r="T100" s="75">
        <f t="shared" si="47"/>
        <v>0</v>
      </c>
      <c r="U100" s="75">
        <f t="shared" si="48"/>
        <v>0</v>
      </c>
      <c r="V100" s="75">
        <f t="shared" si="49"/>
        <v>0</v>
      </c>
      <c r="W100" s="75">
        <f t="shared" si="50"/>
        <v>0</v>
      </c>
      <c r="X100" s="75">
        <f t="shared" si="51"/>
        <v>0</v>
      </c>
      <c r="Y100" s="75">
        <f t="shared" si="52"/>
        <v>0</v>
      </c>
      <c r="Z100" s="75">
        <f t="shared" si="53"/>
        <v>0</v>
      </c>
      <c r="AB100" s="76"/>
    </row>
    <row r="101" spans="2:28" ht="29.25" customHeight="1">
      <c r="B101" s="7"/>
      <c r="C101" s="317"/>
      <c r="D101" s="319"/>
      <c r="E101" s="321"/>
      <c r="F101" s="321"/>
      <c r="G101" s="321"/>
      <c r="H101" s="321"/>
      <c r="I101" s="78" t="s">
        <v>43</v>
      </c>
      <c r="J101" s="78" t="str">
        <f t="shared" si="40"/>
        <v xml:space="preserve"> </v>
      </c>
      <c r="K101" s="78" t="str">
        <f t="shared" si="41"/>
        <v xml:space="preserve"> </v>
      </c>
      <c r="L101" s="78" t="str">
        <f t="shared" si="42"/>
        <v xml:space="preserve"> </v>
      </c>
      <c r="M101" s="78" t="str">
        <f t="shared" si="54"/>
        <v xml:space="preserve"> </v>
      </c>
      <c r="N101" s="78" t="str">
        <f t="shared" si="55"/>
        <v xml:space="preserve"> </v>
      </c>
      <c r="O101" s="78" t="str">
        <f t="shared" si="43"/>
        <v xml:space="preserve"> </v>
      </c>
      <c r="P101" s="78" t="str">
        <f t="shared" si="56"/>
        <v xml:space="preserve"> </v>
      </c>
      <c r="Q101" s="78" t="str">
        <f t="shared" si="44"/>
        <v xml:space="preserve"> </v>
      </c>
      <c r="R101" s="78" t="str">
        <f t="shared" si="45"/>
        <v xml:space="preserve"> </v>
      </c>
      <c r="S101" s="78" t="str">
        <f t="shared" si="46"/>
        <v xml:space="preserve"> </v>
      </c>
      <c r="T101" s="78" t="str">
        <f t="shared" si="47"/>
        <v xml:space="preserve"> </v>
      </c>
      <c r="U101" s="78" t="str">
        <f t="shared" si="48"/>
        <v xml:space="preserve"> </v>
      </c>
      <c r="V101" s="78" t="str">
        <f t="shared" si="49"/>
        <v xml:space="preserve"> </v>
      </c>
      <c r="W101" s="78" t="str">
        <f t="shared" si="50"/>
        <v xml:space="preserve"> </v>
      </c>
      <c r="X101" s="78" t="str">
        <f t="shared" si="51"/>
        <v xml:space="preserve"> </v>
      </c>
      <c r="Y101" s="78" t="str">
        <f t="shared" si="52"/>
        <v xml:space="preserve"> </v>
      </c>
      <c r="Z101" s="78" t="str">
        <f t="shared" si="53"/>
        <v xml:space="preserve"> </v>
      </c>
      <c r="AB101" s="76"/>
    </row>
    <row r="102" spans="2:28" ht="29.25" customHeight="1">
      <c r="B102" s="7"/>
      <c r="C102" s="316" t="s">
        <v>138</v>
      </c>
      <c r="D102" s="318"/>
      <c r="E102" s="320"/>
      <c r="F102" s="320"/>
      <c r="G102" s="320"/>
      <c r="H102" s="320"/>
      <c r="I102" s="75"/>
      <c r="J102" s="75">
        <f t="shared" si="40"/>
        <v>0</v>
      </c>
      <c r="K102" s="75">
        <f t="shared" si="41"/>
        <v>0</v>
      </c>
      <c r="L102" s="75">
        <f t="shared" si="42"/>
        <v>0</v>
      </c>
      <c r="M102" s="75">
        <f t="shared" si="54"/>
        <v>0</v>
      </c>
      <c r="N102" s="75">
        <f t="shared" si="55"/>
        <v>0</v>
      </c>
      <c r="O102" s="75">
        <f t="shared" si="43"/>
        <v>0</v>
      </c>
      <c r="P102" s="75">
        <f t="shared" si="56"/>
        <v>0</v>
      </c>
      <c r="Q102" s="75">
        <f t="shared" si="44"/>
        <v>0</v>
      </c>
      <c r="R102" s="75">
        <f t="shared" si="45"/>
        <v>0</v>
      </c>
      <c r="S102" s="75">
        <f t="shared" si="46"/>
        <v>0</v>
      </c>
      <c r="T102" s="75">
        <f t="shared" si="47"/>
        <v>0</v>
      </c>
      <c r="U102" s="75">
        <f t="shared" si="48"/>
        <v>0</v>
      </c>
      <c r="V102" s="75">
        <f t="shared" si="49"/>
        <v>0</v>
      </c>
      <c r="W102" s="75">
        <f t="shared" si="50"/>
        <v>0</v>
      </c>
      <c r="X102" s="75">
        <f t="shared" si="51"/>
        <v>0</v>
      </c>
      <c r="Y102" s="75">
        <f t="shared" si="52"/>
        <v>0</v>
      </c>
      <c r="Z102" s="75">
        <f t="shared" si="53"/>
        <v>0</v>
      </c>
      <c r="AB102" s="76"/>
    </row>
    <row r="103" spans="2:28" ht="29.25" customHeight="1">
      <c r="B103" s="7"/>
      <c r="C103" s="317"/>
      <c r="D103" s="319"/>
      <c r="E103" s="321"/>
      <c r="F103" s="321"/>
      <c r="G103" s="321"/>
      <c r="H103" s="321"/>
      <c r="I103" s="78" t="s">
        <v>43</v>
      </c>
      <c r="J103" s="78" t="str">
        <f t="shared" si="40"/>
        <v xml:space="preserve"> </v>
      </c>
      <c r="K103" s="78" t="str">
        <f t="shared" si="41"/>
        <v xml:space="preserve"> </v>
      </c>
      <c r="L103" s="78" t="str">
        <f t="shared" si="42"/>
        <v xml:space="preserve"> </v>
      </c>
      <c r="M103" s="78" t="str">
        <f t="shared" si="54"/>
        <v xml:space="preserve"> </v>
      </c>
      <c r="N103" s="78" t="str">
        <f t="shared" si="55"/>
        <v xml:space="preserve"> </v>
      </c>
      <c r="O103" s="78" t="str">
        <f t="shared" si="43"/>
        <v xml:space="preserve"> </v>
      </c>
      <c r="P103" s="78" t="str">
        <f t="shared" si="56"/>
        <v xml:space="preserve"> </v>
      </c>
      <c r="Q103" s="78" t="str">
        <f t="shared" si="44"/>
        <v xml:space="preserve"> </v>
      </c>
      <c r="R103" s="78" t="str">
        <f t="shared" si="45"/>
        <v xml:space="preserve"> </v>
      </c>
      <c r="S103" s="78" t="str">
        <f t="shared" si="46"/>
        <v xml:space="preserve"> </v>
      </c>
      <c r="T103" s="78" t="str">
        <f t="shared" si="47"/>
        <v xml:space="preserve"> </v>
      </c>
      <c r="U103" s="78" t="str">
        <f t="shared" si="48"/>
        <v xml:space="preserve"> </v>
      </c>
      <c r="V103" s="78" t="str">
        <f t="shared" si="49"/>
        <v xml:space="preserve"> </v>
      </c>
      <c r="W103" s="78" t="str">
        <f t="shared" si="50"/>
        <v xml:space="preserve"> </v>
      </c>
      <c r="X103" s="78" t="str">
        <f t="shared" si="51"/>
        <v xml:space="preserve"> </v>
      </c>
      <c r="Y103" s="78" t="str">
        <f t="shared" si="52"/>
        <v xml:space="preserve"> </v>
      </c>
      <c r="Z103" s="78" t="str">
        <f t="shared" si="53"/>
        <v xml:space="preserve"> </v>
      </c>
      <c r="AB103" s="76"/>
    </row>
    <row r="104" spans="2:28" ht="29.25" customHeight="1">
      <c r="B104" s="7"/>
      <c r="C104" s="316" t="s">
        <v>139</v>
      </c>
      <c r="D104" s="318"/>
      <c r="E104" s="320"/>
      <c r="F104" s="320"/>
      <c r="G104" s="320"/>
      <c r="H104" s="320"/>
      <c r="I104" s="75"/>
      <c r="J104" s="75">
        <f t="shared" si="40"/>
        <v>0</v>
      </c>
      <c r="K104" s="75">
        <f t="shared" si="41"/>
        <v>0</v>
      </c>
      <c r="L104" s="75">
        <f t="shared" si="42"/>
        <v>0</v>
      </c>
      <c r="M104" s="75">
        <f t="shared" si="54"/>
        <v>0</v>
      </c>
      <c r="N104" s="75">
        <f t="shared" si="55"/>
        <v>0</v>
      </c>
      <c r="O104" s="75">
        <f t="shared" si="43"/>
        <v>0</v>
      </c>
      <c r="P104" s="75">
        <f t="shared" si="56"/>
        <v>0</v>
      </c>
      <c r="Q104" s="75">
        <f t="shared" si="44"/>
        <v>0</v>
      </c>
      <c r="R104" s="75">
        <f t="shared" si="45"/>
        <v>0</v>
      </c>
      <c r="S104" s="75">
        <f t="shared" si="46"/>
        <v>0</v>
      </c>
      <c r="T104" s="75">
        <f t="shared" si="47"/>
        <v>0</v>
      </c>
      <c r="U104" s="75">
        <f t="shared" si="48"/>
        <v>0</v>
      </c>
      <c r="V104" s="75">
        <f t="shared" si="49"/>
        <v>0</v>
      </c>
      <c r="W104" s="75">
        <f t="shared" si="50"/>
        <v>0</v>
      </c>
      <c r="X104" s="75">
        <f t="shared" si="51"/>
        <v>0</v>
      </c>
      <c r="Y104" s="75">
        <f t="shared" si="52"/>
        <v>0</v>
      </c>
      <c r="Z104" s="75">
        <f t="shared" si="53"/>
        <v>0</v>
      </c>
      <c r="AB104" s="76"/>
    </row>
    <row r="105" spans="2:28" ht="29.25" customHeight="1">
      <c r="B105" s="7"/>
      <c r="C105" s="317"/>
      <c r="D105" s="319"/>
      <c r="E105" s="321"/>
      <c r="F105" s="321"/>
      <c r="G105" s="321"/>
      <c r="H105" s="321"/>
      <c r="I105" s="78" t="s">
        <v>43</v>
      </c>
      <c r="J105" s="78" t="str">
        <f t="shared" si="40"/>
        <v xml:space="preserve"> </v>
      </c>
      <c r="K105" s="78" t="str">
        <f t="shared" si="41"/>
        <v xml:space="preserve"> </v>
      </c>
      <c r="L105" s="78" t="str">
        <f t="shared" si="42"/>
        <v xml:space="preserve"> </v>
      </c>
      <c r="M105" s="78" t="str">
        <f t="shared" si="54"/>
        <v xml:space="preserve"> </v>
      </c>
      <c r="N105" s="78" t="str">
        <f t="shared" si="55"/>
        <v xml:space="preserve"> </v>
      </c>
      <c r="O105" s="78" t="str">
        <f t="shared" si="43"/>
        <v xml:space="preserve"> </v>
      </c>
      <c r="P105" s="78" t="str">
        <f t="shared" si="56"/>
        <v xml:space="preserve"> </v>
      </c>
      <c r="Q105" s="78" t="str">
        <f t="shared" si="44"/>
        <v xml:space="preserve"> </v>
      </c>
      <c r="R105" s="78" t="str">
        <f t="shared" si="45"/>
        <v xml:space="preserve"> </v>
      </c>
      <c r="S105" s="78" t="str">
        <f t="shared" si="46"/>
        <v xml:space="preserve"> </v>
      </c>
      <c r="T105" s="78" t="str">
        <f t="shared" si="47"/>
        <v xml:space="preserve"> </v>
      </c>
      <c r="U105" s="78" t="str">
        <f t="shared" si="48"/>
        <v xml:space="preserve"> </v>
      </c>
      <c r="V105" s="78" t="str">
        <f t="shared" si="49"/>
        <v xml:space="preserve"> </v>
      </c>
      <c r="W105" s="78" t="str">
        <f t="shared" si="50"/>
        <v xml:space="preserve"> </v>
      </c>
      <c r="X105" s="78" t="str">
        <f t="shared" si="51"/>
        <v xml:space="preserve"> </v>
      </c>
      <c r="Y105" s="78" t="str">
        <f t="shared" si="52"/>
        <v xml:space="preserve"> </v>
      </c>
      <c r="Z105" s="78" t="str">
        <f t="shared" si="53"/>
        <v xml:space="preserve"> </v>
      </c>
      <c r="AB105" s="76"/>
    </row>
    <row r="106" spans="2:28" ht="29.25" customHeight="1">
      <c r="B106" s="7"/>
      <c r="C106" s="316" t="s">
        <v>140</v>
      </c>
      <c r="D106" s="318"/>
      <c r="E106" s="320"/>
      <c r="F106" s="320"/>
      <c r="G106" s="320"/>
      <c r="H106" s="320"/>
      <c r="I106" s="75"/>
      <c r="J106" s="75">
        <f t="shared" si="40"/>
        <v>0</v>
      </c>
      <c r="K106" s="75">
        <f t="shared" si="41"/>
        <v>0</v>
      </c>
      <c r="L106" s="75">
        <f t="shared" si="42"/>
        <v>0</v>
      </c>
      <c r="M106" s="75">
        <f t="shared" si="54"/>
        <v>0</v>
      </c>
      <c r="N106" s="75">
        <f t="shared" si="55"/>
        <v>0</v>
      </c>
      <c r="O106" s="75">
        <f t="shared" si="43"/>
        <v>0</v>
      </c>
      <c r="P106" s="75">
        <f t="shared" si="56"/>
        <v>0</v>
      </c>
      <c r="Q106" s="75">
        <f t="shared" si="44"/>
        <v>0</v>
      </c>
      <c r="R106" s="75">
        <f t="shared" si="45"/>
        <v>0</v>
      </c>
      <c r="S106" s="75">
        <f t="shared" si="46"/>
        <v>0</v>
      </c>
      <c r="T106" s="75">
        <f t="shared" si="47"/>
        <v>0</v>
      </c>
      <c r="U106" s="75">
        <f t="shared" si="48"/>
        <v>0</v>
      </c>
      <c r="V106" s="75">
        <f t="shared" si="49"/>
        <v>0</v>
      </c>
      <c r="W106" s="75">
        <f t="shared" si="50"/>
        <v>0</v>
      </c>
      <c r="X106" s="75">
        <f t="shared" si="51"/>
        <v>0</v>
      </c>
      <c r="Y106" s="75">
        <f t="shared" si="52"/>
        <v>0</v>
      </c>
      <c r="Z106" s="75">
        <f t="shared" si="53"/>
        <v>0</v>
      </c>
      <c r="AB106" s="76"/>
    </row>
    <row r="107" spans="2:28" ht="29.25" customHeight="1">
      <c r="B107" s="7"/>
      <c r="C107" s="317"/>
      <c r="D107" s="319"/>
      <c r="E107" s="321"/>
      <c r="F107" s="321"/>
      <c r="G107" s="321"/>
      <c r="H107" s="321"/>
      <c r="I107" s="78" t="s">
        <v>43</v>
      </c>
      <c r="J107" s="78" t="str">
        <f t="shared" si="40"/>
        <v xml:space="preserve"> </v>
      </c>
      <c r="K107" s="78" t="str">
        <f t="shared" si="41"/>
        <v xml:space="preserve"> </v>
      </c>
      <c r="L107" s="78" t="str">
        <f t="shared" si="42"/>
        <v xml:space="preserve"> </v>
      </c>
      <c r="M107" s="78" t="str">
        <f t="shared" si="54"/>
        <v xml:space="preserve"> </v>
      </c>
      <c r="N107" s="78" t="str">
        <f t="shared" si="55"/>
        <v xml:space="preserve"> </v>
      </c>
      <c r="O107" s="78" t="str">
        <f t="shared" si="43"/>
        <v xml:space="preserve"> </v>
      </c>
      <c r="P107" s="78" t="str">
        <f t="shared" si="56"/>
        <v xml:space="preserve"> </v>
      </c>
      <c r="Q107" s="78" t="str">
        <f t="shared" si="44"/>
        <v xml:space="preserve"> </v>
      </c>
      <c r="R107" s="78" t="str">
        <f t="shared" si="45"/>
        <v xml:space="preserve"> </v>
      </c>
      <c r="S107" s="78" t="str">
        <f t="shared" si="46"/>
        <v xml:space="preserve"> </v>
      </c>
      <c r="T107" s="78" t="str">
        <f t="shared" si="47"/>
        <v xml:space="preserve"> </v>
      </c>
      <c r="U107" s="78" t="str">
        <f t="shared" si="48"/>
        <v xml:space="preserve"> </v>
      </c>
      <c r="V107" s="78" t="str">
        <f t="shared" si="49"/>
        <v xml:space="preserve"> </v>
      </c>
      <c r="W107" s="78" t="str">
        <f t="shared" si="50"/>
        <v xml:space="preserve"> </v>
      </c>
      <c r="X107" s="78" t="str">
        <f t="shared" si="51"/>
        <v xml:space="preserve"> </v>
      </c>
      <c r="Y107" s="78" t="str">
        <f t="shared" si="52"/>
        <v xml:space="preserve"> </v>
      </c>
      <c r="Z107" s="78" t="str">
        <f t="shared" si="53"/>
        <v xml:space="preserve"> </v>
      </c>
      <c r="AB107" s="76"/>
    </row>
    <row r="108" spans="2:28" ht="15" customHeight="1">
      <c r="B108" s="7"/>
      <c r="C108" s="95"/>
      <c r="D108" s="9"/>
      <c r="E108" s="9"/>
      <c r="F108" s="9"/>
      <c r="G108" s="9"/>
      <c r="H108" s="9"/>
      <c r="I108" s="7"/>
      <c r="J108" s="7"/>
      <c r="K108" s="7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</row>
    <row r="109" spans="2:28" ht="34.5" customHeight="1">
      <c r="B109" s="7"/>
      <c r="C109" s="60"/>
      <c r="D109" s="96" t="s">
        <v>141</v>
      </c>
      <c r="E109" s="97"/>
      <c r="F109" s="97"/>
      <c r="G109" s="97"/>
      <c r="H109" s="97"/>
      <c r="I109" s="97"/>
      <c r="J109" s="97"/>
      <c r="K109" s="98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2:28" ht="25.5" customHeight="1">
      <c r="B110" s="7"/>
      <c r="C110" s="63"/>
      <c r="D110" s="99" t="s">
        <v>142</v>
      </c>
      <c r="E110" s="100"/>
      <c r="F110" s="100"/>
      <c r="G110" s="100"/>
      <c r="H110" s="100"/>
      <c r="I110" s="100"/>
      <c r="J110" s="100"/>
      <c r="K110" s="101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2:28" ht="38.1" customHeight="1">
      <c r="B111" s="7"/>
      <c r="C111" s="326" t="s">
        <v>31</v>
      </c>
      <c r="D111" s="326" t="s">
        <v>32</v>
      </c>
      <c r="E111" s="327" t="s">
        <v>33</v>
      </c>
      <c r="F111" s="327" t="str">
        <f>F$25</f>
        <v>Status der 
Umsetzung</v>
      </c>
      <c r="G111" s="326" t="s">
        <v>35</v>
      </c>
      <c r="H111" s="326" t="s">
        <v>36</v>
      </c>
      <c r="I111" s="67" t="str">
        <f t="shared" ref="I111:Z111" si="57">I25</f>
        <v/>
      </c>
      <c r="J111" s="67" t="str">
        <f t="shared" si="57"/>
        <v/>
      </c>
      <c r="K111" s="67" t="str">
        <f t="shared" si="57"/>
        <v/>
      </c>
      <c r="L111" s="67" t="str">
        <f t="shared" si="57"/>
        <v>Ziele CO2 &amp; Kompetenzen</v>
      </c>
      <c r="M111" s="67" t="str">
        <f t="shared" si="57"/>
        <v>Ziele CO2 &amp; Kompetenzen</v>
      </c>
      <c r="N111" s="67" t="str">
        <f t="shared" si="57"/>
        <v/>
      </c>
      <c r="O111" s="67" t="str">
        <f t="shared" si="57"/>
        <v/>
      </c>
      <c r="P111" s="67" t="str">
        <f t="shared" si="57"/>
        <v/>
      </c>
      <c r="Q111" s="67" t="str">
        <f t="shared" si="57"/>
        <v/>
      </c>
      <c r="R111" s="67" t="str">
        <f t="shared" si="57"/>
        <v/>
      </c>
      <c r="S111" s="67" t="str">
        <f t="shared" si="57"/>
        <v/>
      </c>
      <c r="T111" s="67" t="str">
        <f t="shared" si="57"/>
        <v/>
      </c>
      <c r="U111" s="67" t="str">
        <f t="shared" si="57"/>
        <v/>
      </c>
      <c r="V111" s="67" t="str">
        <f t="shared" si="57"/>
        <v/>
      </c>
      <c r="W111" s="67" t="str">
        <f t="shared" si="57"/>
        <v/>
      </c>
      <c r="X111" s="67" t="str">
        <f t="shared" si="57"/>
        <v/>
      </c>
      <c r="Y111" s="67" t="str">
        <f t="shared" si="57"/>
        <v/>
      </c>
      <c r="Z111" s="67" t="str">
        <f t="shared" si="57"/>
        <v/>
      </c>
    </row>
    <row r="112" spans="2:28" ht="14.25" customHeight="1">
      <c r="B112" s="7"/>
      <c r="C112" s="326"/>
      <c r="D112" s="326"/>
      <c r="E112" s="328"/>
      <c r="F112" s="328"/>
      <c r="G112" s="326"/>
      <c r="H112" s="326"/>
      <c r="I112" s="68">
        <f>$I$9</f>
        <v>2019</v>
      </c>
      <c r="J112" s="68">
        <f>J$9</f>
        <v>2022</v>
      </c>
      <c r="K112" s="68">
        <f>K$9</f>
        <v>2022</v>
      </c>
      <c r="L112" s="68">
        <f>L$9</f>
        <v>2024</v>
      </c>
      <c r="M112" s="68">
        <f t="shared" ref="M112:Z112" si="58">L112+2</f>
        <v>2026</v>
      </c>
      <c r="N112" s="68">
        <f t="shared" si="58"/>
        <v>2028</v>
      </c>
      <c r="O112" s="68">
        <f t="shared" si="58"/>
        <v>2030</v>
      </c>
      <c r="P112" s="68">
        <f t="shared" si="58"/>
        <v>2032</v>
      </c>
      <c r="Q112" s="68">
        <f t="shared" si="58"/>
        <v>2034</v>
      </c>
      <c r="R112" s="68">
        <f t="shared" si="58"/>
        <v>2036</v>
      </c>
      <c r="S112" s="68">
        <f t="shared" si="58"/>
        <v>2038</v>
      </c>
      <c r="T112" s="68">
        <f t="shared" si="58"/>
        <v>2040</v>
      </c>
      <c r="U112" s="68">
        <f t="shared" si="58"/>
        <v>2042</v>
      </c>
      <c r="V112" s="68">
        <f t="shared" si="58"/>
        <v>2044</v>
      </c>
      <c r="W112" s="68">
        <f t="shared" si="58"/>
        <v>2046</v>
      </c>
      <c r="X112" s="68">
        <f t="shared" si="58"/>
        <v>2048</v>
      </c>
      <c r="Y112" s="68">
        <f t="shared" si="58"/>
        <v>2050</v>
      </c>
      <c r="Z112" s="68">
        <f t="shared" si="58"/>
        <v>2052</v>
      </c>
    </row>
    <row r="113" spans="2:28" ht="24" customHeight="1">
      <c r="B113" s="7"/>
      <c r="C113" s="69"/>
      <c r="D113" s="71"/>
      <c r="E113" s="102"/>
      <c r="F113" s="102"/>
      <c r="G113" s="102"/>
      <c r="H113" s="103" t="s">
        <v>37</v>
      </c>
      <c r="I113" s="73">
        <f t="shared" ref="I113:Z113" si="59">SUM(I114:I143)</f>
        <v>0</v>
      </c>
      <c r="J113" s="73">
        <f t="shared" si="59"/>
        <v>0</v>
      </c>
      <c r="K113" s="73">
        <f t="shared" si="59"/>
        <v>0</v>
      </c>
      <c r="L113" s="73">
        <f t="shared" si="59"/>
        <v>0</v>
      </c>
      <c r="M113" s="73">
        <f t="shared" si="59"/>
        <v>0</v>
      </c>
      <c r="N113" s="73">
        <f t="shared" si="59"/>
        <v>0</v>
      </c>
      <c r="O113" s="73">
        <f t="shared" si="59"/>
        <v>0</v>
      </c>
      <c r="P113" s="73">
        <f t="shared" si="59"/>
        <v>0</v>
      </c>
      <c r="Q113" s="73">
        <f t="shared" si="59"/>
        <v>0</v>
      </c>
      <c r="R113" s="73">
        <f t="shared" si="59"/>
        <v>0</v>
      </c>
      <c r="S113" s="73">
        <f t="shared" si="59"/>
        <v>0</v>
      </c>
      <c r="T113" s="73">
        <f t="shared" si="59"/>
        <v>0</v>
      </c>
      <c r="U113" s="73">
        <f t="shared" si="59"/>
        <v>0</v>
      </c>
      <c r="V113" s="73">
        <f t="shared" si="59"/>
        <v>0</v>
      </c>
      <c r="W113" s="73">
        <f t="shared" si="59"/>
        <v>0</v>
      </c>
      <c r="X113" s="73">
        <f t="shared" si="59"/>
        <v>0</v>
      </c>
      <c r="Y113" s="73">
        <f t="shared" si="59"/>
        <v>0</v>
      </c>
      <c r="Z113" s="73">
        <f t="shared" si="59"/>
        <v>0</v>
      </c>
    </row>
    <row r="114" spans="2:28" ht="29.25" customHeight="1">
      <c r="B114" s="7"/>
      <c r="C114" s="316" t="s">
        <v>143</v>
      </c>
      <c r="D114" s="318" t="s">
        <v>144</v>
      </c>
      <c r="E114" s="320">
        <v>2022</v>
      </c>
      <c r="F114" s="320" t="s">
        <v>4</v>
      </c>
      <c r="G114" s="320" t="s">
        <v>63</v>
      </c>
      <c r="H114" s="320" t="s">
        <v>113</v>
      </c>
      <c r="I114" s="75"/>
      <c r="J114" s="75">
        <f t="shared" ref="J114:J143" si="60">I114</f>
        <v>0</v>
      </c>
      <c r="K114" s="75" t="s">
        <v>145</v>
      </c>
      <c r="L114" s="75" t="str">
        <f t="shared" ref="L114:L143" si="61">K114</f>
        <v>Größe?</v>
      </c>
      <c r="M114" s="75" t="str">
        <f t="shared" ref="M114:M143" si="62">L114</f>
        <v>Größe?</v>
      </c>
      <c r="N114" s="75" t="str">
        <f t="shared" ref="N114:N143" si="63">M114</f>
        <v>Größe?</v>
      </c>
      <c r="O114" s="75" t="str">
        <f t="shared" ref="O114:O143" si="64">N114</f>
        <v>Größe?</v>
      </c>
      <c r="P114" s="75" t="str">
        <f t="shared" ref="P114:P143" si="65">O114</f>
        <v>Größe?</v>
      </c>
      <c r="Q114" s="75" t="str">
        <f t="shared" ref="Q114:Q143" si="66">P114</f>
        <v>Größe?</v>
      </c>
      <c r="R114" s="75" t="str">
        <f t="shared" ref="R114:R143" si="67">Q114</f>
        <v>Größe?</v>
      </c>
      <c r="S114" s="75" t="str">
        <f t="shared" ref="S114:S143" si="68">R114</f>
        <v>Größe?</v>
      </c>
      <c r="T114" s="75" t="str">
        <f t="shared" ref="T114:T143" si="69">S114</f>
        <v>Größe?</v>
      </c>
      <c r="U114" s="75" t="str">
        <f t="shared" ref="U114:U143" si="70">T114</f>
        <v>Größe?</v>
      </c>
      <c r="V114" s="75" t="str">
        <f t="shared" ref="V114:V143" si="71">U114</f>
        <v>Größe?</v>
      </c>
      <c r="W114" s="75" t="str">
        <f t="shared" ref="W114:W143" si="72">V114</f>
        <v>Größe?</v>
      </c>
      <c r="X114" s="75" t="str">
        <f t="shared" ref="X114:X143" si="73">W114</f>
        <v>Größe?</v>
      </c>
      <c r="Y114" s="75" t="str">
        <f t="shared" ref="Y114:Y143" si="74">X114</f>
        <v>Größe?</v>
      </c>
      <c r="Z114" s="75" t="str">
        <f t="shared" ref="Z114:Z143" si="75">Y114</f>
        <v>Größe?</v>
      </c>
      <c r="AB114" s="76"/>
    </row>
    <row r="115" spans="2:28" ht="29.25" customHeight="1">
      <c r="B115" s="7"/>
      <c r="C115" s="317"/>
      <c r="D115" s="319"/>
      <c r="E115" s="321"/>
      <c r="F115" s="321"/>
      <c r="G115" s="321"/>
      <c r="H115" s="321"/>
      <c r="I115" s="78" t="s">
        <v>43</v>
      </c>
      <c r="J115" s="78" t="str">
        <f t="shared" si="60"/>
        <v xml:space="preserve"> </v>
      </c>
      <c r="K115" s="78"/>
      <c r="L115" s="78">
        <f t="shared" si="61"/>
        <v>0</v>
      </c>
      <c r="M115" s="78">
        <f t="shared" si="62"/>
        <v>0</v>
      </c>
      <c r="N115" s="78">
        <f t="shared" si="63"/>
        <v>0</v>
      </c>
      <c r="O115" s="78">
        <f t="shared" si="64"/>
        <v>0</v>
      </c>
      <c r="P115" s="78">
        <f t="shared" si="65"/>
        <v>0</v>
      </c>
      <c r="Q115" s="78">
        <f t="shared" si="66"/>
        <v>0</v>
      </c>
      <c r="R115" s="78">
        <f t="shared" si="67"/>
        <v>0</v>
      </c>
      <c r="S115" s="78">
        <f t="shared" si="68"/>
        <v>0</v>
      </c>
      <c r="T115" s="78">
        <f t="shared" si="69"/>
        <v>0</v>
      </c>
      <c r="U115" s="78">
        <f t="shared" si="70"/>
        <v>0</v>
      </c>
      <c r="V115" s="78">
        <f t="shared" si="71"/>
        <v>0</v>
      </c>
      <c r="W115" s="78">
        <f t="shared" si="72"/>
        <v>0</v>
      </c>
      <c r="X115" s="78">
        <f t="shared" si="73"/>
        <v>0</v>
      </c>
      <c r="Y115" s="78">
        <f t="shared" si="74"/>
        <v>0</v>
      </c>
      <c r="Z115" s="78">
        <f t="shared" si="75"/>
        <v>0</v>
      </c>
      <c r="AB115" s="76"/>
    </row>
    <row r="116" spans="2:28" ht="29.25" customHeight="1">
      <c r="B116" s="7"/>
      <c r="C116" s="316" t="s">
        <v>146</v>
      </c>
      <c r="D116" s="318" t="s">
        <v>147</v>
      </c>
      <c r="E116" s="320">
        <v>2022</v>
      </c>
      <c r="F116" s="320" t="s">
        <v>1</v>
      </c>
      <c r="G116" s="320" t="s">
        <v>118</v>
      </c>
      <c r="H116" s="320" t="s">
        <v>113</v>
      </c>
      <c r="I116" s="75"/>
      <c r="J116" s="75">
        <f t="shared" si="60"/>
        <v>0</v>
      </c>
      <c r="K116" s="75" t="s">
        <v>148</v>
      </c>
      <c r="L116" s="75" t="str">
        <f t="shared" si="61"/>
        <v>Umfang?</v>
      </c>
      <c r="M116" s="75" t="str">
        <f t="shared" si="62"/>
        <v>Umfang?</v>
      </c>
      <c r="N116" s="75" t="str">
        <f t="shared" si="63"/>
        <v>Umfang?</v>
      </c>
      <c r="O116" s="75" t="str">
        <f t="shared" si="64"/>
        <v>Umfang?</v>
      </c>
      <c r="P116" s="75" t="str">
        <f t="shared" si="65"/>
        <v>Umfang?</v>
      </c>
      <c r="Q116" s="75" t="str">
        <f t="shared" si="66"/>
        <v>Umfang?</v>
      </c>
      <c r="R116" s="75" t="str">
        <f t="shared" si="67"/>
        <v>Umfang?</v>
      </c>
      <c r="S116" s="75" t="str">
        <f t="shared" si="68"/>
        <v>Umfang?</v>
      </c>
      <c r="T116" s="75" t="str">
        <f t="shared" si="69"/>
        <v>Umfang?</v>
      </c>
      <c r="U116" s="75" t="str">
        <f t="shared" si="70"/>
        <v>Umfang?</v>
      </c>
      <c r="V116" s="75" t="str">
        <f t="shared" si="71"/>
        <v>Umfang?</v>
      </c>
      <c r="W116" s="75" t="str">
        <f t="shared" si="72"/>
        <v>Umfang?</v>
      </c>
      <c r="X116" s="75" t="str">
        <f t="shared" si="73"/>
        <v>Umfang?</v>
      </c>
      <c r="Y116" s="75" t="str">
        <f t="shared" si="74"/>
        <v>Umfang?</v>
      </c>
      <c r="Z116" s="75" t="str">
        <f t="shared" si="75"/>
        <v>Umfang?</v>
      </c>
      <c r="AB116" s="76"/>
    </row>
    <row r="117" spans="2:28" ht="29.25" customHeight="1">
      <c r="B117" s="7"/>
      <c r="C117" s="317"/>
      <c r="D117" s="319"/>
      <c r="E117" s="321"/>
      <c r="F117" s="321"/>
      <c r="G117" s="321"/>
      <c r="H117" s="321"/>
      <c r="I117" s="78" t="s">
        <v>43</v>
      </c>
      <c r="J117" s="78" t="str">
        <f t="shared" si="60"/>
        <v xml:space="preserve"> </v>
      </c>
      <c r="K117" s="78" t="str">
        <f t="shared" ref="K117:K143" si="76">J117</f>
        <v xml:space="preserve"> </v>
      </c>
      <c r="L117" s="78" t="str">
        <f t="shared" si="61"/>
        <v xml:space="preserve"> </v>
      </c>
      <c r="M117" s="78" t="str">
        <f t="shared" si="62"/>
        <v xml:space="preserve"> </v>
      </c>
      <c r="N117" s="78" t="str">
        <f t="shared" si="63"/>
        <v xml:space="preserve"> </v>
      </c>
      <c r="O117" s="78" t="str">
        <f t="shared" si="64"/>
        <v xml:space="preserve"> </v>
      </c>
      <c r="P117" s="78" t="str">
        <f t="shared" si="65"/>
        <v xml:space="preserve"> </v>
      </c>
      <c r="Q117" s="78" t="str">
        <f t="shared" si="66"/>
        <v xml:space="preserve"> </v>
      </c>
      <c r="R117" s="78" t="str">
        <f t="shared" si="67"/>
        <v xml:space="preserve"> </v>
      </c>
      <c r="S117" s="78" t="str">
        <f t="shared" si="68"/>
        <v xml:space="preserve"> </v>
      </c>
      <c r="T117" s="78" t="str">
        <f t="shared" si="69"/>
        <v xml:space="preserve"> </v>
      </c>
      <c r="U117" s="78" t="str">
        <f t="shared" si="70"/>
        <v xml:space="preserve"> </v>
      </c>
      <c r="V117" s="78" t="str">
        <f t="shared" si="71"/>
        <v xml:space="preserve"> </v>
      </c>
      <c r="W117" s="78" t="str">
        <f t="shared" si="72"/>
        <v xml:space="preserve"> </v>
      </c>
      <c r="X117" s="78" t="str">
        <f t="shared" si="73"/>
        <v xml:space="preserve"> </v>
      </c>
      <c r="Y117" s="78" t="str">
        <f t="shared" si="74"/>
        <v xml:space="preserve"> </v>
      </c>
      <c r="Z117" s="78" t="str">
        <f t="shared" si="75"/>
        <v xml:space="preserve"> </v>
      </c>
      <c r="AB117" s="76"/>
    </row>
    <row r="118" spans="2:28" ht="29.25" customHeight="1">
      <c r="B118" s="7"/>
      <c r="C118" s="316" t="s">
        <v>149</v>
      </c>
      <c r="D118" s="318" t="s">
        <v>150</v>
      </c>
      <c r="E118" s="320">
        <v>2022</v>
      </c>
      <c r="F118" s="320" t="s">
        <v>1</v>
      </c>
      <c r="G118" s="320" t="s">
        <v>151</v>
      </c>
      <c r="H118" s="320" t="s">
        <v>151</v>
      </c>
      <c r="I118" s="75"/>
      <c r="J118" s="75">
        <f t="shared" si="60"/>
        <v>0</v>
      </c>
      <c r="K118" s="75">
        <f t="shared" si="76"/>
        <v>0</v>
      </c>
      <c r="L118" s="75">
        <f t="shared" si="61"/>
        <v>0</v>
      </c>
      <c r="M118" s="75">
        <f t="shared" si="62"/>
        <v>0</v>
      </c>
      <c r="N118" s="75">
        <f t="shared" si="63"/>
        <v>0</v>
      </c>
      <c r="O118" s="75">
        <f t="shared" si="64"/>
        <v>0</v>
      </c>
      <c r="P118" s="75">
        <f t="shared" si="65"/>
        <v>0</v>
      </c>
      <c r="Q118" s="75">
        <f t="shared" si="66"/>
        <v>0</v>
      </c>
      <c r="R118" s="75">
        <f t="shared" si="67"/>
        <v>0</v>
      </c>
      <c r="S118" s="75">
        <f t="shared" si="68"/>
        <v>0</v>
      </c>
      <c r="T118" s="75">
        <f t="shared" si="69"/>
        <v>0</v>
      </c>
      <c r="U118" s="75">
        <f t="shared" si="70"/>
        <v>0</v>
      </c>
      <c r="V118" s="75">
        <f t="shared" si="71"/>
        <v>0</v>
      </c>
      <c r="W118" s="75">
        <f t="shared" si="72"/>
        <v>0</v>
      </c>
      <c r="X118" s="75">
        <f t="shared" si="73"/>
        <v>0</v>
      </c>
      <c r="Y118" s="75">
        <f t="shared" si="74"/>
        <v>0</v>
      </c>
      <c r="Z118" s="75">
        <f t="shared" si="75"/>
        <v>0</v>
      </c>
      <c r="AB118" s="76"/>
    </row>
    <row r="119" spans="2:28" ht="29.25" customHeight="1">
      <c r="B119" s="7"/>
      <c r="C119" s="317"/>
      <c r="D119" s="319"/>
      <c r="E119" s="321"/>
      <c r="F119" s="321"/>
      <c r="G119" s="321"/>
      <c r="H119" s="321"/>
      <c r="I119" s="78" t="s">
        <v>43</v>
      </c>
      <c r="J119" s="78" t="str">
        <f t="shared" si="60"/>
        <v xml:space="preserve"> </v>
      </c>
      <c r="K119" s="78" t="str">
        <f t="shared" si="76"/>
        <v xml:space="preserve"> </v>
      </c>
      <c r="L119" s="78" t="str">
        <f t="shared" si="61"/>
        <v xml:space="preserve"> </v>
      </c>
      <c r="M119" s="78" t="str">
        <f t="shared" si="62"/>
        <v xml:space="preserve"> </v>
      </c>
      <c r="N119" s="78" t="str">
        <f t="shared" si="63"/>
        <v xml:space="preserve"> </v>
      </c>
      <c r="O119" s="78" t="str">
        <f t="shared" si="64"/>
        <v xml:space="preserve"> </v>
      </c>
      <c r="P119" s="78" t="str">
        <f t="shared" si="65"/>
        <v xml:space="preserve"> </v>
      </c>
      <c r="Q119" s="78" t="str">
        <f t="shared" si="66"/>
        <v xml:space="preserve"> </v>
      </c>
      <c r="R119" s="78" t="str">
        <f t="shared" si="67"/>
        <v xml:space="preserve"> </v>
      </c>
      <c r="S119" s="78" t="str">
        <f t="shared" si="68"/>
        <v xml:space="preserve"> </v>
      </c>
      <c r="T119" s="78" t="str">
        <f t="shared" si="69"/>
        <v xml:space="preserve"> </v>
      </c>
      <c r="U119" s="78" t="str">
        <f t="shared" si="70"/>
        <v xml:space="preserve"> </v>
      </c>
      <c r="V119" s="78" t="str">
        <f t="shared" si="71"/>
        <v xml:space="preserve"> </v>
      </c>
      <c r="W119" s="78" t="str">
        <f t="shared" si="72"/>
        <v xml:space="preserve"> </v>
      </c>
      <c r="X119" s="78" t="str">
        <f t="shared" si="73"/>
        <v xml:space="preserve"> </v>
      </c>
      <c r="Y119" s="78" t="str">
        <f t="shared" si="74"/>
        <v xml:space="preserve"> </v>
      </c>
      <c r="Z119" s="78" t="str">
        <f t="shared" si="75"/>
        <v xml:space="preserve"> </v>
      </c>
      <c r="AB119" s="76"/>
    </row>
    <row r="120" spans="2:28" ht="29.25" customHeight="1">
      <c r="B120" s="7"/>
      <c r="C120" s="316" t="s">
        <v>152</v>
      </c>
      <c r="D120" s="318" t="s">
        <v>153</v>
      </c>
      <c r="E120" s="320">
        <v>2023</v>
      </c>
      <c r="F120" s="320" t="s">
        <v>2</v>
      </c>
      <c r="G120" s="320" t="s">
        <v>154</v>
      </c>
      <c r="H120" s="320" t="s">
        <v>131</v>
      </c>
      <c r="I120" s="75"/>
      <c r="J120" s="75">
        <f t="shared" si="60"/>
        <v>0</v>
      </c>
      <c r="K120" s="75">
        <f t="shared" si="76"/>
        <v>0</v>
      </c>
      <c r="L120" s="75">
        <f t="shared" si="61"/>
        <v>0</v>
      </c>
      <c r="M120" s="75">
        <f t="shared" si="62"/>
        <v>0</v>
      </c>
      <c r="N120" s="75">
        <f t="shared" si="63"/>
        <v>0</v>
      </c>
      <c r="O120" s="75">
        <f t="shared" si="64"/>
        <v>0</v>
      </c>
      <c r="P120" s="75">
        <f t="shared" si="65"/>
        <v>0</v>
      </c>
      <c r="Q120" s="75">
        <f t="shared" si="66"/>
        <v>0</v>
      </c>
      <c r="R120" s="75">
        <f t="shared" si="67"/>
        <v>0</v>
      </c>
      <c r="S120" s="75">
        <f t="shared" si="68"/>
        <v>0</v>
      </c>
      <c r="T120" s="75">
        <f t="shared" si="69"/>
        <v>0</v>
      </c>
      <c r="U120" s="75">
        <f t="shared" si="70"/>
        <v>0</v>
      </c>
      <c r="V120" s="75">
        <f t="shared" si="71"/>
        <v>0</v>
      </c>
      <c r="W120" s="75">
        <f t="shared" si="72"/>
        <v>0</v>
      </c>
      <c r="X120" s="75">
        <f t="shared" si="73"/>
        <v>0</v>
      </c>
      <c r="Y120" s="75">
        <f t="shared" si="74"/>
        <v>0</v>
      </c>
      <c r="Z120" s="75">
        <f t="shared" si="75"/>
        <v>0</v>
      </c>
      <c r="AB120" s="76"/>
    </row>
    <row r="121" spans="2:28" ht="29.25" customHeight="1">
      <c r="B121" s="7"/>
      <c r="C121" s="317"/>
      <c r="D121" s="319"/>
      <c r="E121" s="321"/>
      <c r="F121" s="321"/>
      <c r="G121" s="321"/>
      <c r="H121" s="321"/>
      <c r="I121" s="78" t="s">
        <v>43</v>
      </c>
      <c r="J121" s="78" t="str">
        <f t="shared" si="60"/>
        <v xml:space="preserve"> </v>
      </c>
      <c r="K121" s="78" t="str">
        <f t="shared" si="76"/>
        <v xml:space="preserve"> </v>
      </c>
      <c r="L121" s="78" t="str">
        <f t="shared" si="61"/>
        <v xml:space="preserve"> </v>
      </c>
      <c r="M121" s="78" t="str">
        <f t="shared" si="62"/>
        <v xml:space="preserve"> </v>
      </c>
      <c r="N121" s="78" t="str">
        <f t="shared" si="63"/>
        <v xml:space="preserve"> </v>
      </c>
      <c r="O121" s="78" t="str">
        <f t="shared" si="64"/>
        <v xml:space="preserve"> </v>
      </c>
      <c r="P121" s="78" t="str">
        <f t="shared" si="65"/>
        <v xml:space="preserve"> </v>
      </c>
      <c r="Q121" s="78" t="str">
        <f t="shared" si="66"/>
        <v xml:space="preserve"> </v>
      </c>
      <c r="R121" s="78" t="str">
        <f t="shared" si="67"/>
        <v xml:space="preserve"> </v>
      </c>
      <c r="S121" s="78" t="str">
        <f t="shared" si="68"/>
        <v xml:space="preserve"> </v>
      </c>
      <c r="T121" s="78" t="str">
        <f t="shared" si="69"/>
        <v xml:space="preserve"> </v>
      </c>
      <c r="U121" s="78" t="str">
        <f t="shared" si="70"/>
        <v xml:space="preserve"> </v>
      </c>
      <c r="V121" s="78" t="str">
        <f t="shared" si="71"/>
        <v xml:space="preserve"> </v>
      </c>
      <c r="W121" s="78" t="str">
        <f t="shared" si="72"/>
        <v xml:space="preserve"> </v>
      </c>
      <c r="X121" s="78" t="str">
        <f t="shared" si="73"/>
        <v xml:space="preserve"> </v>
      </c>
      <c r="Y121" s="78" t="str">
        <f t="shared" si="74"/>
        <v xml:space="preserve"> </v>
      </c>
      <c r="Z121" s="78" t="str">
        <f t="shared" si="75"/>
        <v xml:space="preserve"> </v>
      </c>
      <c r="AB121" s="76"/>
    </row>
    <row r="122" spans="2:28" ht="29.25" customHeight="1">
      <c r="B122" s="7"/>
      <c r="C122" s="316" t="s">
        <v>155</v>
      </c>
      <c r="D122" s="318"/>
      <c r="E122" s="320"/>
      <c r="F122" s="320"/>
      <c r="G122" s="320"/>
      <c r="H122" s="320"/>
      <c r="I122" s="75"/>
      <c r="J122" s="75">
        <f t="shared" si="60"/>
        <v>0</v>
      </c>
      <c r="K122" s="75">
        <f t="shared" si="76"/>
        <v>0</v>
      </c>
      <c r="L122" s="75">
        <f t="shared" si="61"/>
        <v>0</v>
      </c>
      <c r="M122" s="75">
        <f t="shared" si="62"/>
        <v>0</v>
      </c>
      <c r="N122" s="75">
        <f t="shared" si="63"/>
        <v>0</v>
      </c>
      <c r="O122" s="75">
        <f t="shared" si="64"/>
        <v>0</v>
      </c>
      <c r="P122" s="75">
        <f t="shared" si="65"/>
        <v>0</v>
      </c>
      <c r="Q122" s="75">
        <f t="shared" si="66"/>
        <v>0</v>
      </c>
      <c r="R122" s="75">
        <f t="shared" si="67"/>
        <v>0</v>
      </c>
      <c r="S122" s="75">
        <f t="shared" si="68"/>
        <v>0</v>
      </c>
      <c r="T122" s="75">
        <f t="shared" si="69"/>
        <v>0</v>
      </c>
      <c r="U122" s="75">
        <f t="shared" si="70"/>
        <v>0</v>
      </c>
      <c r="V122" s="75">
        <f t="shared" si="71"/>
        <v>0</v>
      </c>
      <c r="W122" s="75">
        <f t="shared" si="72"/>
        <v>0</v>
      </c>
      <c r="X122" s="75">
        <f t="shared" si="73"/>
        <v>0</v>
      </c>
      <c r="Y122" s="75">
        <f t="shared" si="74"/>
        <v>0</v>
      </c>
      <c r="Z122" s="75">
        <f t="shared" si="75"/>
        <v>0</v>
      </c>
      <c r="AB122" s="76"/>
    </row>
    <row r="123" spans="2:28" ht="29.25" customHeight="1">
      <c r="B123" s="7"/>
      <c r="C123" s="317"/>
      <c r="D123" s="319"/>
      <c r="E123" s="321"/>
      <c r="F123" s="321"/>
      <c r="G123" s="321"/>
      <c r="H123" s="321"/>
      <c r="I123" s="78" t="s">
        <v>43</v>
      </c>
      <c r="J123" s="78" t="str">
        <f t="shared" si="60"/>
        <v xml:space="preserve"> </v>
      </c>
      <c r="K123" s="78" t="str">
        <f t="shared" si="76"/>
        <v xml:space="preserve"> </v>
      </c>
      <c r="L123" s="78" t="str">
        <f t="shared" si="61"/>
        <v xml:space="preserve"> </v>
      </c>
      <c r="M123" s="78" t="str">
        <f t="shared" si="62"/>
        <v xml:space="preserve"> </v>
      </c>
      <c r="N123" s="78" t="str">
        <f t="shared" si="63"/>
        <v xml:space="preserve"> </v>
      </c>
      <c r="O123" s="78" t="str">
        <f t="shared" si="64"/>
        <v xml:space="preserve"> </v>
      </c>
      <c r="P123" s="78" t="str">
        <f t="shared" si="65"/>
        <v xml:space="preserve"> </v>
      </c>
      <c r="Q123" s="78" t="str">
        <f t="shared" si="66"/>
        <v xml:space="preserve"> </v>
      </c>
      <c r="R123" s="78" t="str">
        <f t="shared" si="67"/>
        <v xml:space="preserve"> </v>
      </c>
      <c r="S123" s="78" t="str">
        <f t="shared" si="68"/>
        <v xml:space="preserve"> </v>
      </c>
      <c r="T123" s="78" t="str">
        <f t="shared" si="69"/>
        <v xml:space="preserve"> </v>
      </c>
      <c r="U123" s="78" t="str">
        <f t="shared" si="70"/>
        <v xml:space="preserve"> </v>
      </c>
      <c r="V123" s="78" t="str">
        <f t="shared" si="71"/>
        <v xml:space="preserve"> </v>
      </c>
      <c r="W123" s="78" t="str">
        <f t="shared" si="72"/>
        <v xml:space="preserve"> </v>
      </c>
      <c r="X123" s="78" t="str">
        <f t="shared" si="73"/>
        <v xml:space="preserve"> </v>
      </c>
      <c r="Y123" s="78" t="str">
        <f t="shared" si="74"/>
        <v xml:space="preserve"> </v>
      </c>
      <c r="Z123" s="78" t="str">
        <f t="shared" si="75"/>
        <v xml:space="preserve"> </v>
      </c>
      <c r="AB123" s="76"/>
    </row>
    <row r="124" spans="2:28" ht="29.25" customHeight="1">
      <c r="B124" s="7"/>
      <c r="C124" s="316" t="s">
        <v>156</v>
      </c>
      <c r="D124" s="318"/>
      <c r="E124" s="320"/>
      <c r="F124" s="320"/>
      <c r="G124" s="320"/>
      <c r="H124" s="320"/>
      <c r="I124" s="75"/>
      <c r="J124" s="75">
        <f t="shared" si="60"/>
        <v>0</v>
      </c>
      <c r="K124" s="75">
        <f t="shared" si="76"/>
        <v>0</v>
      </c>
      <c r="L124" s="75">
        <f t="shared" si="61"/>
        <v>0</v>
      </c>
      <c r="M124" s="75">
        <f t="shared" si="62"/>
        <v>0</v>
      </c>
      <c r="N124" s="75">
        <f t="shared" si="63"/>
        <v>0</v>
      </c>
      <c r="O124" s="75">
        <f t="shared" si="64"/>
        <v>0</v>
      </c>
      <c r="P124" s="75">
        <f t="shared" si="65"/>
        <v>0</v>
      </c>
      <c r="Q124" s="75">
        <f t="shared" si="66"/>
        <v>0</v>
      </c>
      <c r="R124" s="75">
        <f t="shared" si="67"/>
        <v>0</v>
      </c>
      <c r="S124" s="75">
        <f t="shared" si="68"/>
        <v>0</v>
      </c>
      <c r="T124" s="75">
        <f t="shared" si="69"/>
        <v>0</v>
      </c>
      <c r="U124" s="75">
        <f t="shared" si="70"/>
        <v>0</v>
      </c>
      <c r="V124" s="75">
        <f t="shared" si="71"/>
        <v>0</v>
      </c>
      <c r="W124" s="75">
        <f t="shared" si="72"/>
        <v>0</v>
      </c>
      <c r="X124" s="75">
        <f t="shared" si="73"/>
        <v>0</v>
      </c>
      <c r="Y124" s="75">
        <f t="shared" si="74"/>
        <v>0</v>
      </c>
      <c r="Z124" s="75">
        <f t="shared" si="75"/>
        <v>0</v>
      </c>
      <c r="AB124" s="76"/>
    </row>
    <row r="125" spans="2:28" ht="29.25" customHeight="1">
      <c r="B125" s="7"/>
      <c r="C125" s="317"/>
      <c r="D125" s="319"/>
      <c r="E125" s="321"/>
      <c r="F125" s="321"/>
      <c r="G125" s="321"/>
      <c r="H125" s="321"/>
      <c r="I125" s="78" t="s">
        <v>43</v>
      </c>
      <c r="J125" s="78" t="str">
        <f t="shared" si="60"/>
        <v xml:space="preserve"> </v>
      </c>
      <c r="K125" s="78" t="str">
        <f t="shared" si="76"/>
        <v xml:space="preserve"> </v>
      </c>
      <c r="L125" s="78" t="str">
        <f t="shared" si="61"/>
        <v xml:space="preserve"> </v>
      </c>
      <c r="M125" s="78" t="str">
        <f t="shared" si="62"/>
        <v xml:space="preserve"> </v>
      </c>
      <c r="N125" s="78" t="str">
        <f t="shared" si="63"/>
        <v xml:space="preserve"> </v>
      </c>
      <c r="O125" s="78" t="str">
        <f t="shared" si="64"/>
        <v xml:space="preserve"> </v>
      </c>
      <c r="P125" s="78" t="str">
        <f t="shared" si="65"/>
        <v xml:space="preserve"> </v>
      </c>
      <c r="Q125" s="78" t="str">
        <f t="shared" si="66"/>
        <v xml:space="preserve"> </v>
      </c>
      <c r="R125" s="78" t="str">
        <f t="shared" si="67"/>
        <v xml:space="preserve"> </v>
      </c>
      <c r="S125" s="78" t="str">
        <f t="shared" si="68"/>
        <v xml:space="preserve"> </v>
      </c>
      <c r="T125" s="78" t="str">
        <f t="shared" si="69"/>
        <v xml:space="preserve"> </v>
      </c>
      <c r="U125" s="78" t="str">
        <f t="shared" si="70"/>
        <v xml:space="preserve"> </v>
      </c>
      <c r="V125" s="78" t="str">
        <f t="shared" si="71"/>
        <v xml:space="preserve"> </v>
      </c>
      <c r="W125" s="78" t="str">
        <f t="shared" si="72"/>
        <v xml:space="preserve"> </v>
      </c>
      <c r="X125" s="78" t="str">
        <f t="shared" si="73"/>
        <v xml:space="preserve"> </v>
      </c>
      <c r="Y125" s="78" t="str">
        <f t="shared" si="74"/>
        <v xml:space="preserve"> </v>
      </c>
      <c r="Z125" s="78" t="str">
        <f t="shared" si="75"/>
        <v xml:space="preserve"> </v>
      </c>
      <c r="AB125" s="76"/>
    </row>
    <row r="126" spans="2:28" ht="29.25" customHeight="1">
      <c r="B126" s="7"/>
      <c r="C126" s="316" t="s">
        <v>157</v>
      </c>
      <c r="D126" s="318"/>
      <c r="E126" s="320"/>
      <c r="F126" s="320"/>
      <c r="G126" s="320"/>
      <c r="H126" s="320"/>
      <c r="I126" s="75"/>
      <c r="J126" s="75">
        <f t="shared" si="60"/>
        <v>0</v>
      </c>
      <c r="K126" s="75">
        <f t="shared" si="76"/>
        <v>0</v>
      </c>
      <c r="L126" s="75">
        <f t="shared" si="61"/>
        <v>0</v>
      </c>
      <c r="M126" s="75">
        <f t="shared" si="62"/>
        <v>0</v>
      </c>
      <c r="N126" s="75">
        <f t="shared" si="63"/>
        <v>0</v>
      </c>
      <c r="O126" s="75">
        <f t="shared" si="64"/>
        <v>0</v>
      </c>
      <c r="P126" s="75">
        <f t="shared" si="65"/>
        <v>0</v>
      </c>
      <c r="Q126" s="75">
        <f t="shared" si="66"/>
        <v>0</v>
      </c>
      <c r="R126" s="75">
        <f t="shared" si="67"/>
        <v>0</v>
      </c>
      <c r="S126" s="75">
        <f t="shared" si="68"/>
        <v>0</v>
      </c>
      <c r="T126" s="75">
        <f t="shared" si="69"/>
        <v>0</v>
      </c>
      <c r="U126" s="75">
        <f t="shared" si="70"/>
        <v>0</v>
      </c>
      <c r="V126" s="75">
        <f t="shared" si="71"/>
        <v>0</v>
      </c>
      <c r="W126" s="75">
        <f t="shared" si="72"/>
        <v>0</v>
      </c>
      <c r="X126" s="75">
        <f t="shared" si="73"/>
        <v>0</v>
      </c>
      <c r="Y126" s="75">
        <f t="shared" si="74"/>
        <v>0</v>
      </c>
      <c r="Z126" s="75">
        <f t="shared" si="75"/>
        <v>0</v>
      </c>
      <c r="AB126" s="76"/>
    </row>
    <row r="127" spans="2:28" ht="29.25" customHeight="1">
      <c r="B127" s="7"/>
      <c r="C127" s="317"/>
      <c r="D127" s="319"/>
      <c r="E127" s="321"/>
      <c r="F127" s="321"/>
      <c r="G127" s="321"/>
      <c r="H127" s="321"/>
      <c r="I127" s="78" t="s">
        <v>43</v>
      </c>
      <c r="J127" s="78" t="str">
        <f t="shared" si="60"/>
        <v xml:space="preserve"> </v>
      </c>
      <c r="K127" s="78" t="str">
        <f t="shared" si="76"/>
        <v xml:space="preserve"> </v>
      </c>
      <c r="L127" s="78" t="str">
        <f t="shared" si="61"/>
        <v xml:space="preserve"> </v>
      </c>
      <c r="M127" s="78" t="str">
        <f t="shared" si="62"/>
        <v xml:space="preserve"> </v>
      </c>
      <c r="N127" s="78" t="str">
        <f t="shared" si="63"/>
        <v xml:space="preserve"> </v>
      </c>
      <c r="O127" s="78" t="str">
        <f t="shared" si="64"/>
        <v xml:space="preserve"> </v>
      </c>
      <c r="P127" s="78" t="str">
        <f t="shared" si="65"/>
        <v xml:space="preserve"> </v>
      </c>
      <c r="Q127" s="78" t="str">
        <f t="shared" si="66"/>
        <v xml:space="preserve"> </v>
      </c>
      <c r="R127" s="78" t="str">
        <f t="shared" si="67"/>
        <v xml:space="preserve"> </v>
      </c>
      <c r="S127" s="78" t="str">
        <f t="shared" si="68"/>
        <v xml:space="preserve"> </v>
      </c>
      <c r="T127" s="78" t="str">
        <f t="shared" si="69"/>
        <v xml:space="preserve"> </v>
      </c>
      <c r="U127" s="78" t="str">
        <f t="shared" si="70"/>
        <v xml:space="preserve"> </v>
      </c>
      <c r="V127" s="78" t="str">
        <f t="shared" si="71"/>
        <v xml:space="preserve"> </v>
      </c>
      <c r="W127" s="78" t="str">
        <f t="shared" si="72"/>
        <v xml:space="preserve"> </v>
      </c>
      <c r="X127" s="78" t="str">
        <f t="shared" si="73"/>
        <v xml:space="preserve"> </v>
      </c>
      <c r="Y127" s="78" t="str">
        <f t="shared" si="74"/>
        <v xml:space="preserve"> </v>
      </c>
      <c r="Z127" s="78" t="str">
        <f t="shared" si="75"/>
        <v xml:space="preserve"> </v>
      </c>
      <c r="AB127" s="76"/>
    </row>
    <row r="128" spans="2:28" ht="29.25" customHeight="1">
      <c r="B128" s="7"/>
      <c r="C128" s="316" t="s">
        <v>158</v>
      </c>
      <c r="D128" s="318"/>
      <c r="E128" s="320"/>
      <c r="F128" s="320"/>
      <c r="G128" s="320"/>
      <c r="H128" s="320"/>
      <c r="I128" s="75"/>
      <c r="J128" s="75">
        <f t="shared" si="60"/>
        <v>0</v>
      </c>
      <c r="K128" s="75">
        <f t="shared" si="76"/>
        <v>0</v>
      </c>
      <c r="L128" s="75">
        <f t="shared" si="61"/>
        <v>0</v>
      </c>
      <c r="M128" s="75">
        <f t="shared" si="62"/>
        <v>0</v>
      </c>
      <c r="N128" s="75">
        <f t="shared" si="63"/>
        <v>0</v>
      </c>
      <c r="O128" s="75">
        <f t="shared" si="64"/>
        <v>0</v>
      </c>
      <c r="P128" s="75">
        <f t="shared" si="65"/>
        <v>0</v>
      </c>
      <c r="Q128" s="75">
        <f t="shared" si="66"/>
        <v>0</v>
      </c>
      <c r="R128" s="75">
        <f t="shared" si="67"/>
        <v>0</v>
      </c>
      <c r="S128" s="75">
        <f t="shared" si="68"/>
        <v>0</v>
      </c>
      <c r="T128" s="75">
        <f t="shared" si="69"/>
        <v>0</v>
      </c>
      <c r="U128" s="75">
        <f t="shared" si="70"/>
        <v>0</v>
      </c>
      <c r="V128" s="75">
        <f t="shared" si="71"/>
        <v>0</v>
      </c>
      <c r="W128" s="75">
        <f t="shared" si="72"/>
        <v>0</v>
      </c>
      <c r="X128" s="75">
        <f t="shared" si="73"/>
        <v>0</v>
      </c>
      <c r="Y128" s="75">
        <f t="shared" si="74"/>
        <v>0</v>
      </c>
      <c r="Z128" s="75">
        <f t="shared" si="75"/>
        <v>0</v>
      </c>
      <c r="AB128" s="76"/>
    </row>
    <row r="129" spans="2:28" ht="29.25" customHeight="1">
      <c r="B129" s="7"/>
      <c r="C129" s="317"/>
      <c r="D129" s="319"/>
      <c r="E129" s="321"/>
      <c r="F129" s="321"/>
      <c r="G129" s="321"/>
      <c r="H129" s="321"/>
      <c r="I129" s="78" t="s">
        <v>43</v>
      </c>
      <c r="J129" s="78" t="str">
        <f t="shared" si="60"/>
        <v xml:space="preserve"> </v>
      </c>
      <c r="K129" s="78" t="str">
        <f t="shared" si="76"/>
        <v xml:space="preserve"> </v>
      </c>
      <c r="L129" s="78" t="str">
        <f t="shared" si="61"/>
        <v xml:space="preserve"> </v>
      </c>
      <c r="M129" s="78" t="str">
        <f t="shared" si="62"/>
        <v xml:space="preserve"> </v>
      </c>
      <c r="N129" s="78" t="str">
        <f t="shared" si="63"/>
        <v xml:space="preserve"> </v>
      </c>
      <c r="O129" s="78" t="str">
        <f t="shared" si="64"/>
        <v xml:space="preserve"> </v>
      </c>
      <c r="P129" s="78" t="str">
        <f t="shared" si="65"/>
        <v xml:space="preserve"> </v>
      </c>
      <c r="Q129" s="78" t="str">
        <f t="shared" si="66"/>
        <v xml:space="preserve"> </v>
      </c>
      <c r="R129" s="78" t="str">
        <f t="shared" si="67"/>
        <v xml:space="preserve"> </v>
      </c>
      <c r="S129" s="78" t="str">
        <f t="shared" si="68"/>
        <v xml:space="preserve"> </v>
      </c>
      <c r="T129" s="78" t="str">
        <f t="shared" si="69"/>
        <v xml:space="preserve"> </v>
      </c>
      <c r="U129" s="78" t="str">
        <f t="shared" si="70"/>
        <v xml:space="preserve"> </v>
      </c>
      <c r="V129" s="78" t="str">
        <f t="shared" si="71"/>
        <v xml:space="preserve"> </v>
      </c>
      <c r="W129" s="78" t="str">
        <f t="shared" si="72"/>
        <v xml:space="preserve"> </v>
      </c>
      <c r="X129" s="78" t="str">
        <f t="shared" si="73"/>
        <v xml:space="preserve"> </v>
      </c>
      <c r="Y129" s="78" t="str">
        <f t="shared" si="74"/>
        <v xml:space="preserve"> </v>
      </c>
      <c r="Z129" s="78" t="str">
        <f t="shared" si="75"/>
        <v xml:space="preserve"> </v>
      </c>
      <c r="AB129" s="76"/>
    </row>
    <row r="130" spans="2:28" ht="29.25" customHeight="1">
      <c r="B130" s="7"/>
      <c r="C130" s="316" t="s">
        <v>159</v>
      </c>
      <c r="D130" s="318"/>
      <c r="E130" s="320"/>
      <c r="F130" s="320"/>
      <c r="G130" s="320"/>
      <c r="H130" s="320"/>
      <c r="I130" s="75"/>
      <c r="J130" s="75">
        <f t="shared" si="60"/>
        <v>0</v>
      </c>
      <c r="K130" s="75">
        <f t="shared" si="76"/>
        <v>0</v>
      </c>
      <c r="L130" s="75">
        <f t="shared" si="61"/>
        <v>0</v>
      </c>
      <c r="M130" s="75">
        <f t="shared" si="62"/>
        <v>0</v>
      </c>
      <c r="N130" s="75">
        <f t="shared" si="63"/>
        <v>0</v>
      </c>
      <c r="O130" s="75">
        <f t="shared" si="64"/>
        <v>0</v>
      </c>
      <c r="P130" s="75">
        <f t="shared" si="65"/>
        <v>0</v>
      </c>
      <c r="Q130" s="75">
        <f t="shared" si="66"/>
        <v>0</v>
      </c>
      <c r="R130" s="75">
        <f t="shared" si="67"/>
        <v>0</v>
      </c>
      <c r="S130" s="75">
        <f t="shared" si="68"/>
        <v>0</v>
      </c>
      <c r="T130" s="75">
        <f t="shared" si="69"/>
        <v>0</v>
      </c>
      <c r="U130" s="75">
        <f t="shared" si="70"/>
        <v>0</v>
      </c>
      <c r="V130" s="75">
        <f t="shared" si="71"/>
        <v>0</v>
      </c>
      <c r="W130" s="75">
        <f t="shared" si="72"/>
        <v>0</v>
      </c>
      <c r="X130" s="75">
        <f t="shared" si="73"/>
        <v>0</v>
      </c>
      <c r="Y130" s="75">
        <f t="shared" si="74"/>
        <v>0</v>
      </c>
      <c r="Z130" s="75">
        <f t="shared" si="75"/>
        <v>0</v>
      </c>
      <c r="AB130" s="76"/>
    </row>
    <row r="131" spans="2:28" ht="29.25" customHeight="1">
      <c r="B131" s="7"/>
      <c r="C131" s="317"/>
      <c r="D131" s="319"/>
      <c r="E131" s="321"/>
      <c r="F131" s="321"/>
      <c r="G131" s="321"/>
      <c r="H131" s="321"/>
      <c r="I131" s="78" t="s">
        <v>43</v>
      </c>
      <c r="J131" s="78" t="str">
        <f t="shared" si="60"/>
        <v xml:space="preserve"> </v>
      </c>
      <c r="K131" s="78" t="str">
        <f t="shared" si="76"/>
        <v xml:space="preserve"> </v>
      </c>
      <c r="L131" s="78" t="str">
        <f t="shared" si="61"/>
        <v xml:space="preserve"> </v>
      </c>
      <c r="M131" s="78" t="str">
        <f t="shared" si="62"/>
        <v xml:space="preserve"> </v>
      </c>
      <c r="N131" s="78" t="str">
        <f t="shared" si="63"/>
        <v xml:space="preserve"> </v>
      </c>
      <c r="O131" s="78" t="str">
        <f t="shared" si="64"/>
        <v xml:space="preserve"> </v>
      </c>
      <c r="P131" s="78" t="str">
        <f t="shared" si="65"/>
        <v xml:space="preserve"> </v>
      </c>
      <c r="Q131" s="78" t="str">
        <f t="shared" si="66"/>
        <v xml:space="preserve"> </v>
      </c>
      <c r="R131" s="78" t="str">
        <f t="shared" si="67"/>
        <v xml:space="preserve"> </v>
      </c>
      <c r="S131" s="78" t="str">
        <f t="shared" si="68"/>
        <v xml:space="preserve"> </v>
      </c>
      <c r="T131" s="78" t="str">
        <f t="shared" si="69"/>
        <v xml:space="preserve"> </v>
      </c>
      <c r="U131" s="78" t="str">
        <f t="shared" si="70"/>
        <v xml:space="preserve"> </v>
      </c>
      <c r="V131" s="78" t="str">
        <f t="shared" si="71"/>
        <v xml:space="preserve"> </v>
      </c>
      <c r="W131" s="78" t="str">
        <f t="shared" si="72"/>
        <v xml:space="preserve"> </v>
      </c>
      <c r="X131" s="78" t="str">
        <f t="shared" si="73"/>
        <v xml:space="preserve"> </v>
      </c>
      <c r="Y131" s="78" t="str">
        <f t="shared" si="74"/>
        <v xml:space="preserve"> </v>
      </c>
      <c r="Z131" s="78" t="str">
        <f t="shared" si="75"/>
        <v xml:space="preserve"> </v>
      </c>
      <c r="AB131" s="76"/>
    </row>
    <row r="132" spans="2:28" ht="29.25" customHeight="1">
      <c r="B132" s="7"/>
      <c r="C132" s="316" t="s">
        <v>160</v>
      </c>
      <c r="D132" s="318"/>
      <c r="E132" s="320"/>
      <c r="F132" s="320"/>
      <c r="G132" s="320"/>
      <c r="H132" s="320"/>
      <c r="I132" s="75"/>
      <c r="J132" s="75">
        <f t="shared" si="60"/>
        <v>0</v>
      </c>
      <c r="K132" s="75">
        <f t="shared" si="76"/>
        <v>0</v>
      </c>
      <c r="L132" s="75">
        <f t="shared" si="61"/>
        <v>0</v>
      </c>
      <c r="M132" s="75">
        <f t="shared" si="62"/>
        <v>0</v>
      </c>
      <c r="N132" s="75">
        <f t="shared" si="63"/>
        <v>0</v>
      </c>
      <c r="O132" s="75">
        <f t="shared" si="64"/>
        <v>0</v>
      </c>
      <c r="P132" s="75">
        <f t="shared" si="65"/>
        <v>0</v>
      </c>
      <c r="Q132" s="75">
        <f t="shared" si="66"/>
        <v>0</v>
      </c>
      <c r="R132" s="75">
        <f t="shared" si="67"/>
        <v>0</v>
      </c>
      <c r="S132" s="75">
        <f t="shared" si="68"/>
        <v>0</v>
      </c>
      <c r="T132" s="75">
        <f t="shared" si="69"/>
        <v>0</v>
      </c>
      <c r="U132" s="75">
        <f t="shared" si="70"/>
        <v>0</v>
      </c>
      <c r="V132" s="75">
        <f t="shared" si="71"/>
        <v>0</v>
      </c>
      <c r="W132" s="75">
        <f t="shared" si="72"/>
        <v>0</v>
      </c>
      <c r="X132" s="75">
        <f t="shared" si="73"/>
        <v>0</v>
      </c>
      <c r="Y132" s="75">
        <f t="shared" si="74"/>
        <v>0</v>
      </c>
      <c r="Z132" s="75">
        <f t="shared" si="75"/>
        <v>0</v>
      </c>
      <c r="AB132" s="76"/>
    </row>
    <row r="133" spans="2:28" ht="29.25" customHeight="1">
      <c r="B133" s="7"/>
      <c r="C133" s="317"/>
      <c r="D133" s="319"/>
      <c r="E133" s="321"/>
      <c r="F133" s="321"/>
      <c r="G133" s="321"/>
      <c r="H133" s="321"/>
      <c r="I133" s="78" t="s">
        <v>43</v>
      </c>
      <c r="J133" s="78" t="str">
        <f t="shared" si="60"/>
        <v xml:space="preserve"> </v>
      </c>
      <c r="K133" s="78" t="str">
        <f t="shared" si="76"/>
        <v xml:space="preserve"> </v>
      </c>
      <c r="L133" s="78" t="str">
        <f t="shared" si="61"/>
        <v xml:space="preserve"> </v>
      </c>
      <c r="M133" s="78" t="str">
        <f t="shared" si="62"/>
        <v xml:space="preserve"> </v>
      </c>
      <c r="N133" s="78" t="str">
        <f t="shared" si="63"/>
        <v xml:space="preserve"> </v>
      </c>
      <c r="O133" s="78" t="str">
        <f t="shared" si="64"/>
        <v xml:space="preserve"> </v>
      </c>
      <c r="P133" s="78" t="str">
        <f t="shared" si="65"/>
        <v xml:space="preserve"> </v>
      </c>
      <c r="Q133" s="78" t="str">
        <f t="shared" si="66"/>
        <v xml:space="preserve"> </v>
      </c>
      <c r="R133" s="78" t="str">
        <f t="shared" si="67"/>
        <v xml:space="preserve"> </v>
      </c>
      <c r="S133" s="78" t="str">
        <f t="shared" si="68"/>
        <v xml:space="preserve"> </v>
      </c>
      <c r="T133" s="78" t="str">
        <f t="shared" si="69"/>
        <v xml:space="preserve"> </v>
      </c>
      <c r="U133" s="78" t="str">
        <f t="shared" si="70"/>
        <v xml:space="preserve"> </v>
      </c>
      <c r="V133" s="78" t="str">
        <f t="shared" si="71"/>
        <v xml:space="preserve"> </v>
      </c>
      <c r="W133" s="78" t="str">
        <f t="shared" si="72"/>
        <v xml:space="preserve"> </v>
      </c>
      <c r="X133" s="78" t="str">
        <f t="shared" si="73"/>
        <v xml:space="preserve"> </v>
      </c>
      <c r="Y133" s="78" t="str">
        <f t="shared" si="74"/>
        <v xml:space="preserve"> </v>
      </c>
      <c r="Z133" s="78" t="str">
        <f t="shared" si="75"/>
        <v xml:space="preserve"> </v>
      </c>
      <c r="AB133" s="76"/>
    </row>
    <row r="134" spans="2:28" ht="29.25" customHeight="1">
      <c r="B134" s="7"/>
      <c r="C134" s="316" t="s">
        <v>161</v>
      </c>
      <c r="D134" s="318"/>
      <c r="E134" s="320"/>
      <c r="F134" s="320"/>
      <c r="G134" s="320"/>
      <c r="H134" s="320"/>
      <c r="I134" s="75"/>
      <c r="J134" s="75">
        <f t="shared" si="60"/>
        <v>0</v>
      </c>
      <c r="K134" s="75">
        <f t="shared" si="76"/>
        <v>0</v>
      </c>
      <c r="L134" s="75">
        <f t="shared" si="61"/>
        <v>0</v>
      </c>
      <c r="M134" s="75">
        <f t="shared" si="62"/>
        <v>0</v>
      </c>
      <c r="N134" s="75">
        <f t="shared" si="63"/>
        <v>0</v>
      </c>
      <c r="O134" s="75">
        <f t="shared" si="64"/>
        <v>0</v>
      </c>
      <c r="P134" s="75">
        <f t="shared" si="65"/>
        <v>0</v>
      </c>
      <c r="Q134" s="75">
        <f t="shared" si="66"/>
        <v>0</v>
      </c>
      <c r="R134" s="75">
        <f t="shared" si="67"/>
        <v>0</v>
      </c>
      <c r="S134" s="75">
        <f t="shared" si="68"/>
        <v>0</v>
      </c>
      <c r="T134" s="75">
        <f t="shared" si="69"/>
        <v>0</v>
      </c>
      <c r="U134" s="75">
        <f t="shared" si="70"/>
        <v>0</v>
      </c>
      <c r="V134" s="75">
        <f t="shared" si="71"/>
        <v>0</v>
      </c>
      <c r="W134" s="75">
        <f t="shared" si="72"/>
        <v>0</v>
      </c>
      <c r="X134" s="75">
        <f t="shared" si="73"/>
        <v>0</v>
      </c>
      <c r="Y134" s="75">
        <f t="shared" si="74"/>
        <v>0</v>
      </c>
      <c r="Z134" s="75">
        <f t="shared" si="75"/>
        <v>0</v>
      </c>
      <c r="AB134" s="76"/>
    </row>
    <row r="135" spans="2:28" ht="29.25" customHeight="1">
      <c r="B135" s="7"/>
      <c r="C135" s="317"/>
      <c r="D135" s="319"/>
      <c r="E135" s="321"/>
      <c r="F135" s="321"/>
      <c r="G135" s="321"/>
      <c r="H135" s="321"/>
      <c r="I135" s="78" t="s">
        <v>43</v>
      </c>
      <c r="J135" s="78" t="str">
        <f t="shared" si="60"/>
        <v xml:space="preserve"> </v>
      </c>
      <c r="K135" s="78" t="str">
        <f t="shared" si="76"/>
        <v xml:space="preserve"> </v>
      </c>
      <c r="L135" s="78" t="str">
        <f t="shared" si="61"/>
        <v xml:space="preserve"> </v>
      </c>
      <c r="M135" s="78" t="str">
        <f t="shared" si="62"/>
        <v xml:space="preserve"> </v>
      </c>
      <c r="N135" s="78" t="str">
        <f t="shared" si="63"/>
        <v xml:space="preserve"> </v>
      </c>
      <c r="O135" s="78" t="str">
        <f t="shared" si="64"/>
        <v xml:space="preserve"> </v>
      </c>
      <c r="P135" s="78" t="str">
        <f t="shared" si="65"/>
        <v xml:space="preserve"> </v>
      </c>
      <c r="Q135" s="78" t="str">
        <f t="shared" si="66"/>
        <v xml:space="preserve"> </v>
      </c>
      <c r="R135" s="78" t="str">
        <f t="shared" si="67"/>
        <v xml:space="preserve"> </v>
      </c>
      <c r="S135" s="78" t="str">
        <f t="shared" si="68"/>
        <v xml:space="preserve"> </v>
      </c>
      <c r="T135" s="78" t="str">
        <f t="shared" si="69"/>
        <v xml:space="preserve"> </v>
      </c>
      <c r="U135" s="78" t="str">
        <f t="shared" si="70"/>
        <v xml:space="preserve"> </v>
      </c>
      <c r="V135" s="78" t="str">
        <f t="shared" si="71"/>
        <v xml:space="preserve"> </v>
      </c>
      <c r="W135" s="78" t="str">
        <f t="shared" si="72"/>
        <v xml:space="preserve"> </v>
      </c>
      <c r="X135" s="78" t="str">
        <f t="shared" si="73"/>
        <v xml:space="preserve"> </v>
      </c>
      <c r="Y135" s="78" t="str">
        <f t="shared" si="74"/>
        <v xml:space="preserve"> </v>
      </c>
      <c r="Z135" s="78" t="str">
        <f t="shared" si="75"/>
        <v xml:space="preserve"> </v>
      </c>
      <c r="AB135" s="76"/>
    </row>
    <row r="136" spans="2:28" ht="29.25" customHeight="1">
      <c r="B136" s="7"/>
      <c r="C136" s="316" t="s">
        <v>162</v>
      </c>
      <c r="D136" s="318"/>
      <c r="E136" s="320"/>
      <c r="F136" s="320"/>
      <c r="G136" s="320"/>
      <c r="H136" s="320"/>
      <c r="I136" s="75"/>
      <c r="J136" s="75">
        <f t="shared" si="60"/>
        <v>0</v>
      </c>
      <c r="K136" s="75">
        <f t="shared" si="76"/>
        <v>0</v>
      </c>
      <c r="L136" s="75">
        <f t="shared" si="61"/>
        <v>0</v>
      </c>
      <c r="M136" s="75">
        <f t="shared" si="62"/>
        <v>0</v>
      </c>
      <c r="N136" s="75">
        <f t="shared" si="63"/>
        <v>0</v>
      </c>
      <c r="O136" s="75">
        <f t="shared" si="64"/>
        <v>0</v>
      </c>
      <c r="P136" s="75">
        <f t="shared" si="65"/>
        <v>0</v>
      </c>
      <c r="Q136" s="75">
        <f t="shared" si="66"/>
        <v>0</v>
      </c>
      <c r="R136" s="75">
        <f t="shared" si="67"/>
        <v>0</v>
      </c>
      <c r="S136" s="75">
        <f t="shared" si="68"/>
        <v>0</v>
      </c>
      <c r="T136" s="75">
        <f t="shared" si="69"/>
        <v>0</v>
      </c>
      <c r="U136" s="75">
        <f t="shared" si="70"/>
        <v>0</v>
      </c>
      <c r="V136" s="75">
        <f t="shared" si="71"/>
        <v>0</v>
      </c>
      <c r="W136" s="75">
        <f t="shared" si="72"/>
        <v>0</v>
      </c>
      <c r="X136" s="75">
        <f t="shared" si="73"/>
        <v>0</v>
      </c>
      <c r="Y136" s="75">
        <f t="shared" si="74"/>
        <v>0</v>
      </c>
      <c r="Z136" s="75">
        <f t="shared" si="75"/>
        <v>0</v>
      </c>
      <c r="AB136" s="76"/>
    </row>
    <row r="137" spans="2:28" ht="29.25" customHeight="1">
      <c r="B137" s="7"/>
      <c r="C137" s="317"/>
      <c r="D137" s="319"/>
      <c r="E137" s="321"/>
      <c r="F137" s="321"/>
      <c r="G137" s="321"/>
      <c r="H137" s="321"/>
      <c r="I137" s="78" t="s">
        <v>43</v>
      </c>
      <c r="J137" s="78" t="str">
        <f t="shared" si="60"/>
        <v xml:space="preserve"> </v>
      </c>
      <c r="K137" s="78" t="str">
        <f t="shared" si="76"/>
        <v xml:space="preserve"> </v>
      </c>
      <c r="L137" s="78" t="str">
        <f t="shared" si="61"/>
        <v xml:space="preserve"> </v>
      </c>
      <c r="M137" s="78" t="str">
        <f t="shared" si="62"/>
        <v xml:space="preserve"> </v>
      </c>
      <c r="N137" s="78" t="str">
        <f t="shared" si="63"/>
        <v xml:space="preserve"> </v>
      </c>
      <c r="O137" s="78" t="str">
        <f t="shared" si="64"/>
        <v xml:space="preserve"> </v>
      </c>
      <c r="P137" s="78" t="str">
        <f t="shared" si="65"/>
        <v xml:space="preserve"> </v>
      </c>
      <c r="Q137" s="78" t="str">
        <f t="shared" si="66"/>
        <v xml:space="preserve"> </v>
      </c>
      <c r="R137" s="78" t="str">
        <f t="shared" si="67"/>
        <v xml:space="preserve"> </v>
      </c>
      <c r="S137" s="78" t="str">
        <f t="shared" si="68"/>
        <v xml:space="preserve"> </v>
      </c>
      <c r="T137" s="78" t="str">
        <f t="shared" si="69"/>
        <v xml:space="preserve"> </v>
      </c>
      <c r="U137" s="78" t="str">
        <f t="shared" si="70"/>
        <v xml:space="preserve"> </v>
      </c>
      <c r="V137" s="78" t="str">
        <f t="shared" si="71"/>
        <v xml:space="preserve"> </v>
      </c>
      <c r="W137" s="78" t="str">
        <f t="shared" si="72"/>
        <v xml:space="preserve"> </v>
      </c>
      <c r="X137" s="78" t="str">
        <f t="shared" si="73"/>
        <v xml:space="preserve"> </v>
      </c>
      <c r="Y137" s="78" t="str">
        <f t="shared" si="74"/>
        <v xml:space="preserve"> </v>
      </c>
      <c r="Z137" s="78" t="str">
        <f t="shared" si="75"/>
        <v xml:space="preserve"> </v>
      </c>
      <c r="AB137" s="76"/>
    </row>
    <row r="138" spans="2:28" ht="29.25" customHeight="1">
      <c r="B138" s="7"/>
      <c r="C138" s="316" t="s">
        <v>163</v>
      </c>
      <c r="D138" s="318"/>
      <c r="E138" s="320"/>
      <c r="F138" s="320"/>
      <c r="G138" s="320"/>
      <c r="H138" s="320"/>
      <c r="I138" s="75"/>
      <c r="J138" s="75">
        <f t="shared" si="60"/>
        <v>0</v>
      </c>
      <c r="K138" s="75">
        <f t="shared" si="76"/>
        <v>0</v>
      </c>
      <c r="L138" s="75">
        <f t="shared" si="61"/>
        <v>0</v>
      </c>
      <c r="M138" s="75">
        <f t="shared" si="62"/>
        <v>0</v>
      </c>
      <c r="N138" s="75">
        <f t="shared" si="63"/>
        <v>0</v>
      </c>
      <c r="O138" s="75">
        <f t="shared" si="64"/>
        <v>0</v>
      </c>
      <c r="P138" s="75">
        <f t="shared" si="65"/>
        <v>0</v>
      </c>
      <c r="Q138" s="75">
        <f t="shared" si="66"/>
        <v>0</v>
      </c>
      <c r="R138" s="75">
        <f t="shared" si="67"/>
        <v>0</v>
      </c>
      <c r="S138" s="75">
        <f t="shared" si="68"/>
        <v>0</v>
      </c>
      <c r="T138" s="75">
        <f t="shared" si="69"/>
        <v>0</v>
      </c>
      <c r="U138" s="75">
        <f t="shared" si="70"/>
        <v>0</v>
      </c>
      <c r="V138" s="75">
        <f t="shared" si="71"/>
        <v>0</v>
      </c>
      <c r="W138" s="75">
        <f t="shared" si="72"/>
        <v>0</v>
      </c>
      <c r="X138" s="75">
        <f t="shared" si="73"/>
        <v>0</v>
      </c>
      <c r="Y138" s="75">
        <f t="shared" si="74"/>
        <v>0</v>
      </c>
      <c r="Z138" s="75">
        <f t="shared" si="75"/>
        <v>0</v>
      </c>
      <c r="AB138" s="76"/>
    </row>
    <row r="139" spans="2:28" ht="29.25" customHeight="1">
      <c r="B139" s="7"/>
      <c r="C139" s="317"/>
      <c r="D139" s="319"/>
      <c r="E139" s="321"/>
      <c r="F139" s="321"/>
      <c r="G139" s="321"/>
      <c r="H139" s="321"/>
      <c r="I139" s="78" t="s">
        <v>43</v>
      </c>
      <c r="J139" s="78" t="str">
        <f t="shared" si="60"/>
        <v xml:space="preserve"> </v>
      </c>
      <c r="K139" s="78" t="str">
        <f t="shared" si="76"/>
        <v xml:space="preserve"> </v>
      </c>
      <c r="L139" s="78" t="str">
        <f t="shared" si="61"/>
        <v xml:space="preserve"> </v>
      </c>
      <c r="M139" s="78" t="str">
        <f t="shared" si="62"/>
        <v xml:space="preserve"> </v>
      </c>
      <c r="N139" s="78" t="str">
        <f t="shared" si="63"/>
        <v xml:space="preserve"> </v>
      </c>
      <c r="O139" s="78" t="str">
        <f t="shared" si="64"/>
        <v xml:space="preserve"> </v>
      </c>
      <c r="P139" s="78" t="str">
        <f t="shared" si="65"/>
        <v xml:space="preserve"> </v>
      </c>
      <c r="Q139" s="78" t="str">
        <f t="shared" si="66"/>
        <v xml:space="preserve"> </v>
      </c>
      <c r="R139" s="78" t="str">
        <f t="shared" si="67"/>
        <v xml:space="preserve"> </v>
      </c>
      <c r="S139" s="78" t="str">
        <f t="shared" si="68"/>
        <v xml:space="preserve"> </v>
      </c>
      <c r="T139" s="78" t="str">
        <f t="shared" si="69"/>
        <v xml:space="preserve"> </v>
      </c>
      <c r="U139" s="78" t="str">
        <f t="shared" si="70"/>
        <v xml:space="preserve"> </v>
      </c>
      <c r="V139" s="78" t="str">
        <f t="shared" si="71"/>
        <v xml:space="preserve"> </v>
      </c>
      <c r="W139" s="78" t="str">
        <f t="shared" si="72"/>
        <v xml:space="preserve"> </v>
      </c>
      <c r="X139" s="78" t="str">
        <f t="shared" si="73"/>
        <v xml:space="preserve"> </v>
      </c>
      <c r="Y139" s="78" t="str">
        <f t="shared" si="74"/>
        <v xml:space="preserve"> </v>
      </c>
      <c r="Z139" s="78" t="str">
        <f t="shared" si="75"/>
        <v xml:space="preserve"> </v>
      </c>
      <c r="AB139" s="76"/>
    </row>
    <row r="140" spans="2:28" ht="29.25" customHeight="1">
      <c r="B140" s="7"/>
      <c r="C140" s="316" t="s">
        <v>164</v>
      </c>
      <c r="D140" s="318"/>
      <c r="E140" s="320"/>
      <c r="F140" s="320"/>
      <c r="G140" s="320"/>
      <c r="H140" s="320"/>
      <c r="I140" s="75"/>
      <c r="J140" s="75">
        <f t="shared" si="60"/>
        <v>0</v>
      </c>
      <c r="K140" s="75">
        <f t="shared" si="76"/>
        <v>0</v>
      </c>
      <c r="L140" s="75">
        <f t="shared" si="61"/>
        <v>0</v>
      </c>
      <c r="M140" s="75">
        <f t="shared" si="62"/>
        <v>0</v>
      </c>
      <c r="N140" s="75">
        <f t="shared" si="63"/>
        <v>0</v>
      </c>
      <c r="O140" s="75">
        <f t="shared" si="64"/>
        <v>0</v>
      </c>
      <c r="P140" s="75">
        <f t="shared" si="65"/>
        <v>0</v>
      </c>
      <c r="Q140" s="75">
        <f t="shared" si="66"/>
        <v>0</v>
      </c>
      <c r="R140" s="75">
        <f t="shared" si="67"/>
        <v>0</v>
      </c>
      <c r="S140" s="75">
        <f t="shared" si="68"/>
        <v>0</v>
      </c>
      <c r="T140" s="75">
        <f t="shared" si="69"/>
        <v>0</v>
      </c>
      <c r="U140" s="75">
        <f t="shared" si="70"/>
        <v>0</v>
      </c>
      <c r="V140" s="75">
        <f t="shared" si="71"/>
        <v>0</v>
      </c>
      <c r="W140" s="75">
        <f t="shared" si="72"/>
        <v>0</v>
      </c>
      <c r="X140" s="75">
        <f t="shared" si="73"/>
        <v>0</v>
      </c>
      <c r="Y140" s="75">
        <f t="shared" si="74"/>
        <v>0</v>
      </c>
      <c r="Z140" s="75">
        <f t="shared" si="75"/>
        <v>0</v>
      </c>
      <c r="AB140" s="76"/>
    </row>
    <row r="141" spans="2:28" ht="29.25" customHeight="1">
      <c r="B141" s="7"/>
      <c r="C141" s="317"/>
      <c r="D141" s="319"/>
      <c r="E141" s="321"/>
      <c r="F141" s="321"/>
      <c r="G141" s="321"/>
      <c r="H141" s="321"/>
      <c r="I141" s="78" t="s">
        <v>43</v>
      </c>
      <c r="J141" s="78" t="str">
        <f t="shared" si="60"/>
        <v xml:space="preserve"> </v>
      </c>
      <c r="K141" s="78" t="str">
        <f t="shared" si="76"/>
        <v xml:space="preserve"> </v>
      </c>
      <c r="L141" s="78" t="str">
        <f t="shared" si="61"/>
        <v xml:space="preserve"> </v>
      </c>
      <c r="M141" s="78" t="str">
        <f t="shared" si="62"/>
        <v xml:space="preserve"> </v>
      </c>
      <c r="N141" s="78" t="str">
        <f t="shared" si="63"/>
        <v xml:space="preserve"> </v>
      </c>
      <c r="O141" s="78" t="str">
        <f t="shared" si="64"/>
        <v xml:space="preserve"> </v>
      </c>
      <c r="P141" s="78" t="str">
        <f t="shared" si="65"/>
        <v xml:space="preserve"> </v>
      </c>
      <c r="Q141" s="78" t="str">
        <f t="shared" si="66"/>
        <v xml:space="preserve"> </v>
      </c>
      <c r="R141" s="78" t="str">
        <f t="shared" si="67"/>
        <v xml:space="preserve"> </v>
      </c>
      <c r="S141" s="78" t="str">
        <f t="shared" si="68"/>
        <v xml:space="preserve"> </v>
      </c>
      <c r="T141" s="78" t="str">
        <f t="shared" si="69"/>
        <v xml:space="preserve"> </v>
      </c>
      <c r="U141" s="78" t="str">
        <f t="shared" si="70"/>
        <v xml:space="preserve"> </v>
      </c>
      <c r="V141" s="78" t="str">
        <f t="shared" si="71"/>
        <v xml:space="preserve"> </v>
      </c>
      <c r="W141" s="78" t="str">
        <f t="shared" si="72"/>
        <v xml:space="preserve"> </v>
      </c>
      <c r="X141" s="78" t="str">
        <f t="shared" si="73"/>
        <v xml:space="preserve"> </v>
      </c>
      <c r="Y141" s="78" t="str">
        <f t="shared" si="74"/>
        <v xml:space="preserve"> </v>
      </c>
      <c r="Z141" s="78" t="str">
        <f t="shared" si="75"/>
        <v xml:space="preserve"> </v>
      </c>
      <c r="AB141" s="76"/>
    </row>
    <row r="142" spans="2:28" ht="29.25" customHeight="1">
      <c r="B142" s="7"/>
      <c r="C142" s="316" t="s">
        <v>165</v>
      </c>
      <c r="D142" s="318"/>
      <c r="E142" s="320"/>
      <c r="F142" s="320"/>
      <c r="G142" s="320"/>
      <c r="H142" s="320"/>
      <c r="I142" s="75"/>
      <c r="J142" s="75">
        <f t="shared" si="60"/>
        <v>0</v>
      </c>
      <c r="K142" s="75">
        <f t="shared" si="76"/>
        <v>0</v>
      </c>
      <c r="L142" s="75">
        <f t="shared" si="61"/>
        <v>0</v>
      </c>
      <c r="M142" s="75">
        <f t="shared" si="62"/>
        <v>0</v>
      </c>
      <c r="N142" s="75">
        <f t="shared" si="63"/>
        <v>0</v>
      </c>
      <c r="O142" s="75">
        <f t="shared" si="64"/>
        <v>0</v>
      </c>
      <c r="P142" s="75">
        <f t="shared" si="65"/>
        <v>0</v>
      </c>
      <c r="Q142" s="75">
        <f t="shared" si="66"/>
        <v>0</v>
      </c>
      <c r="R142" s="75">
        <f t="shared" si="67"/>
        <v>0</v>
      </c>
      <c r="S142" s="75">
        <f t="shared" si="68"/>
        <v>0</v>
      </c>
      <c r="T142" s="75">
        <f t="shared" si="69"/>
        <v>0</v>
      </c>
      <c r="U142" s="75">
        <f t="shared" si="70"/>
        <v>0</v>
      </c>
      <c r="V142" s="75">
        <f t="shared" si="71"/>
        <v>0</v>
      </c>
      <c r="W142" s="75">
        <f t="shared" si="72"/>
        <v>0</v>
      </c>
      <c r="X142" s="75">
        <f t="shared" si="73"/>
        <v>0</v>
      </c>
      <c r="Y142" s="75">
        <f t="shared" si="74"/>
        <v>0</v>
      </c>
      <c r="Z142" s="75">
        <f t="shared" si="75"/>
        <v>0</v>
      </c>
      <c r="AB142" s="76"/>
    </row>
    <row r="143" spans="2:28" ht="29.25" customHeight="1">
      <c r="B143" s="7"/>
      <c r="C143" s="317"/>
      <c r="D143" s="319"/>
      <c r="E143" s="321"/>
      <c r="F143" s="321"/>
      <c r="G143" s="321"/>
      <c r="H143" s="321"/>
      <c r="I143" s="78" t="s">
        <v>43</v>
      </c>
      <c r="J143" s="78" t="str">
        <f t="shared" si="60"/>
        <v xml:space="preserve"> </v>
      </c>
      <c r="K143" s="78" t="str">
        <f t="shared" si="76"/>
        <v xml:space="preserve"> </v>
      </c>
      <c r="L143" s="78" t="str">
        <f t="shared" si="61"/>
        <v xml:space="preserve"> </v>
      </c>
      <c r="M143" s="78" t="str">
        <f t="shared" si="62"/>
        <v xml:space="preserve"> </v>
      </c>
      <c r="N143" s="78" t="str">
        <f t="shared" si="63"/>
        <v xml:space="preserve"> </v>
      </c>
      <c r="O143" s="78" t="str">
        <f t="shared" si="64"/>
        <v xml:space="preserve"> </v>
      </c>
      <c r="P143" s="78" t="str">
        <f t="shared" si="65"/>
        <v xml:space="preserve"> </v>
      </c>
      <c r="Q143" s="78" t="str">
        <f t="shared" si="66"/>
        <v xml:space="preserve"> </v>
      </c>
      <c r="R143" s="78" t="str">
        <f t="shared" si="67"/>
        <v xml:space="preserve"> </v>
      </c>
      <c r="S143" s="78" t="str">
        <f t="shared" si="68"/>
        <v xml:space="preserve"> </v>
      </c>
      <c r="T143" s="78" t="str">
        <f t="shared" si="69"/>
        <v xml:space="preserve"> </v>
      </c>
      <c r="U143" s="78" t="str">
        <f t="shared" si="70"/>
        <v xml:space="preserve"> </v>
      </c>
      <c r="V143" s="78" t="str">
        <f t="shared" si="71"/>
        <v xml:space="preserve"> </v>
      </c>
      <c r="W143" s="78" t="str">
        <f t="shared" si="72"/>
        <v xml:space="preserve"> </v>
      </c>
      <c r="X143" s="78" t="str">
        <f t="shared" si="73"/>
        <v xml:space="preserve"> </v>
      </c>
      <c r="Y143" s="78" t="str">
        <f t="shared" si="74"/>
        <v xml:space="preserve"> </v>
      </c>
      <c r="Z143" s="78" t="str">
        <f t="shared" si="75"/>
        <v xml:space="preserve"> </v>
      </c>
      <c r="AB143" s="76"/>
    </row>
    <row r="144" spans="2:28" ht="15" customHeight="1">
      <c r="B144" s="7"/>
      <c r="C144" s="95"/>
      <c r="D144" s="58"/>
      <c r="E144" s="104"/>
      <c r="F144" s="104"/>
      <c r="G144" s="104"/>
      <c r="H144" s="104"/>
      <c r="I144" s="105"/>
      <c r="J144" s="106"/>
      <c r="K144" s="106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</row>
    <row r="145" spans="2:28" ht="39" customHeight="1">
      <c r="B145" s="7"/>
      <c r="C145" s="60"/>
      <c r="D145" s="96" t="s">
        <v>166</v>
      </c>
      <c r="E145" s="97"/>
      <c r="F145" s="97"/>
      <c r="G145" s="97"/>
      <c r="H145" s="97"/>
      <c r="I145" s="97"/>
      <c r="J145" s="97"/>
      <c r="K145" s="98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2:28" ht="22.5" customHeight="1">
      <c r="B146" s="7"/>
      <c r="C146" s="63"/>
      <c r="D146" s="99" t="s">
        <v>167</v>
      </c>
      <c r="E146" s="100"/>
      <c r="F146" s="100"/>
      <c r="G146" s="100"/>
      <c r="H146" s="100"/>
      <c r="I146" s="100"/>
      <c r="J146" s="100"/>
      <c r="K146" s="101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2:28" ht="38.1" customHeight="1">
      <c r="B147" s="7"/>
      <c r="C147" s="326" t="s">
        <v>31</v>
      </c>
      <c r="D147" s="326" t="s">
        <v>32</v>
      </c>
      <c r="E147" s="326" t="s">
        <v>33</v>
      </c>
      <c r="F147" s="326" t="str">
        <f>F$25</f>
        <v>Status der 
Umsetzung</v>
      </c>
      <c r="G147" s="326" t="s">
        <v>35</v>
      </c>
      <c r="H147" s="326" t="s">
        <v>36</v>
      </c>
      <c r="I147" s="67" t="str">
        <f>I25</f>
        <v/>
      </c>
      <c r="J147" s="67" t="str">
        <f>J25</f>
        <v/>
      </c>
      <c r="K147" s="67" t="str">
        <f>K25</f>
        <v/>
      </c>
      <c r="L147" s="67" t="str">
        <f>L25</f>
        <v>Ziele CO2 &amp; Kompetenzen</v>
      </c>
      <c r="M147" s="67" t="str">
        <f>M25</f>
        <v>Ziele CO2 &amp; Kompetenzen</v>
      </c>
      <c r="N147" s="67" t="str">
        <f t="shared" ref="N147:Z147" si="77">N25</f>
        <v/>
      </c>
      <c r="O147" s="67" t="str">
        <f t="shared" si="77"/>
        <v/>
      </c>
      <c r="P147" s="67" t="str">
        <f t="shared" si="77"/>
        <v/>
      </c>
      <c r="Q147" s="67" t="str">
        <f t="shared" si="77"/>
        <v/>
      </c>
      <c r="R147" s="67" t="str">
        <f t="shared" si="77"/>
        <v/>
      </c>
      <c r="S147" s="67" t="str">
        <f t="shared" si="77"/>
        <v/>
      </c>
      <c r="T147" s="67" t="str">
        <f t="shared" si="77"/>
        <v/>
      </c>
      <c r="U147" s="67" t="str">
        <f t="shared" si="77"/>
        <v/>
      </c>
      <c r="V147" s="67" t="str">
        <f t="shared" si="77"/>
        <v/>
      </c>
      <c r="W147" s="67" t="str">
        <f t="shared" si="77"/>
        <v/>
      </c>
      <c r="X147" s="67" t="str">
        <f t="shared" si="77"/>
        <v/>
      </c>
      <c r="Y147" s="67" t="str">
        <f t="shared" si="77"/>
        <v/>
      </c>
      <c r="Z147" s="67" t="str">
        <f t="shared" si="77"/>
        <v/>
      </c>
    </row>
    <row r="148" spans="2:28" ht="14.25" customHeight="1">
      <c r="B148" s="7"/>
      <c r="C148" s="326"/>
      <c r="D148" s="326"/>
      <c r="E148" s="326"/>
      <c r="F148" s="326"/>
      <c r="G148" s="326"/>
      <c r="H148" s="326"/>
      <c r="I148" s="68">
        <f>$I$9</f>
        <v>2019</v>
      </c>
      <c r="J148" s="68">
        <f>J$9</f>
        <v>2022</v>
      </c>
      <c r="K148" s="68">
        <f>K$9</f>
        <v>2022</v>
      </c>
      <c r="L148" s="68">
        <f>L$9</f>
        <v>2024</v>
      </c>
      <c r="M148" s="68">
        <f t="shared" ref="M148:Z148" si="78">L148+2</f>
        <v>2026</v>
      </c>
      <c r="N148" s="68">
        <f t="shared" si="78"/>
        <v>2028</v>
      </c>
      <c r="O148" s="68">
        <f t="shared" si="78"/>
        <v>2030</v>
      </c>
      <c r="P148" s="68">
        <f t="shared" si="78"/>
        <v>2032</v>
      </c>
      <c r="Q148" s="68">
        <f t="shared" si="78"/>
        <v>2034</v>
      </c>
      <c r="R148" s="68">
        <f t="shared" si="78"/>
        <v>2036</v>
      </c>
      <c r="S148" s="68">
        <f t="shared" si="78"/>
        <v>2038</v>
      </c>
      <c r="T148" s="68">
        <f t="shared" si="78"/>
        <v>2040</v>
      </c>
      <c r="U148" s="68">
        <f t="shared" si="78"/>
        <v>2042</v>
      </c>
      <c r="V148" s="68">
        <f t="shared" si="78"/>
        <v>2044</v>
      </c>
      <c r="W148" s="68">
        <f t="shared" si="78"/>
        <v>2046</v>
      </c>
      <c r="X148" s="68">
        <f t="shared" si="78"/>
        <v>2048</v>
      </c>
      <c r="Y148" s="68">
        <f t="shared" si="78"/>
        <v>2050</v>
      </c>
      <c r="Z148" s="68">
        <f t="shared" si="78"/>
        <v>2052</v>
      </c>
    </row>
    <row r="149" spans="2:28" ht="24" customHeight="1">
      <c r="B149" s="7"/>
      <c r="C149" s="69"/>
      <c r="D149" s="71"/>
      <c r="E149" s="102"/>
      <c r="F149" s="102"/>
      <c r="G149" s="102"/>
      <c r="H149" s="103" t="s">
        <v>37</v>
      </c>
      <c r="I149" s="73">
        <f t="shared" ref="I149:Z149" si="79">SUM(I150:I185)</f>
        <v>0</v>
      </c>
      <c r="J149" s="73">
        <f t="shared" si="79"/>
        <v>0</v>
      </c>
      <c r="K149" s="73">
        <f t="shared" si="79"/>
        <v>1300</v>
      </c>
      <c r="L149" s="73">
        <f t="shared" si="79"/>
        <v>3900</v>
      </c>
      <c r="M149" s="73">
        <f t="shared" si="79"/>
        <v>6500</v>
      </c>
      <c r="N149" s="73">
        <f t="shared" si="79"/>
        <v>9100</v>
      </c>
      <c r="O149" s="73">
        <f t="shared" si="79"/>
        <v>11700</v>
      </c>
      <c r="P149" s="73">
        <f t="shared" si="79"/>
        <v>14300</v>
      </c>
      <c r="Q149" s="73">
        <f t="shared" si="79"/>
        <v>14300</v>
      </c>
      <c r="R149" s="73">
        <f t="shared" si="79"/>
        <v>14300</v>
      </c>
      <c r="S149" s="73">
        <f t="shared" si="79"/>
        <v>14300</v>
      </c>
      <c r="T149" s="73">
        <f t="shared" si="79"/>
        <v>14300</v>
      </c>
      <c r="U149" s="73">
        <f t="shared" si="79"/>
        <v>14300</v>
      </c>
      <c r="V149" s="73">
        <f t="shared" si="79"/>
        <v>14300</v>
      </c>
      <c r="W149" s="73">
        <f t="shared" si="79"/>
        <v>14300</v>
      </c>
      <c r="X149" s="73">
        <f t="shared" si="79"/>
        <v>14300</v>
      </c>
      <c r="Y149" s="73">
        <f t="shared" si="79"/>
        <v>14300</v>
      </c>
      <c r="Z149" s="73">
        <f t="shared" si="79"/>
        <v>14300</v>
      </c>
    </row>
    <row r="150" spans="2:28" ht="29.25" customHeight="1">
      <c r="B150" s="7"/>
      <c r="C150" s="316" t="s">
        <v>168</v>
      </c>
      <c r="D150" s="318" t="s">
        <v>169</v>
      </c>
      <c r="E150" s="320">
        <v>2019</v>
      </c>
      <c r="F150" s="320" t="s">
        <v>2</v>
      </c>
      <c r="G150" s="320" t="s">
        <v>170</v>
      </c>
      <c r="H150" s="320" t="s">
        <v>171</v>
      </c>
      <c r="I150" s="75"/>
      <c r="J150" s="75">
        <f t="shared" ref="J150:J179" si="80">I150</f>
        <v>0</v>
      </c>
      <c r="K150" s="75">
        <f>ROUND('CO2-Schulbilanz'!E23*0.03,-2)</f>
        <v>1300</v>
      </c>
      <c r="L150" s="75">
        <f>$K150*2+K150</f>
        <v>3900</v>
      </c>
      <c r="M150" s="75">
        <f>$K150*2+L150</f>
        <v>6500</v>
      </c>
      <c r="N150" s="75">
        <f>$K150*2+M150</f>
        <v>9100</v>
      </c>
      <c r="O150" s="75">
        <f>$K150*2+N150</f>
        <v>11700</v>
      </c>
      <c r="P150" s="75">
        <f>$K150*2+O150</f>
        <v>14300</v>
      </c>
      <c r="Q150" s="75">
        <f t="shared" ref="Q150:Q185" si="81">P150</f>
        <v>14300</v>
      </c>
      <c r="R150" s="75">
        <f t="shared" ref="R150:R185" si="82">Q150</f>
        <v>14300</v>
      </c>
      <c r="S150" s="75">
        <f t="shared" ref="S150:S185" si="83">R150</f>
        <v>14300</v>
      </c>
      <c r="T150" s="75">
        <f t="shared" ref="T150:T185" si="84">S150</f>
        <v>14300</v>
      </c>
      <c r="U150" s="75">
        <f t="shared" ref="U150:U185" si="85">T150</f>
        <v>14300</v>
      </c>
      <c r="V150" s="75">
        <f t="shared" ref="V150:V185" si="86">U150</f>
        <v>14300</v>
      </c>
      <c r="W150" s="75">
        <f t="shared" ref="W150:W185" si="87">V150</f>
        <v>14300</v>
      </c>
      <c r="X150" s="75">
        <f t="shared" ref="X150:X185" si="88">W150</f>
        <v>14300</v>
      </c>
      <c r="Y150" s="75">
        <f t="shared" ref="Y150:Y185" si="89">X150</f>
        <v>14300</v>
      </c>
      <c r="Z150" s="75">
        <f t="shared" ref="Z150:Z185" si="90">Y150</f>
        <v>14300</v>
      </c>
      <c r="AB150" s="76"/>
    </row>
    <row r="151" spans="2:28" ht="29.25" customHeight="1">
      <c r="B151" s="7"/>
      <c r="C151" s="317"/>
      <c r="D151" s="319"/>
      <c r="E151" s="321"/>
      <c r="F151" s="321"/>
      <c r="G151" s="321"/>
      <c r="H151" s="321"/>
      <c r="I151" s="78" t="s">
        <v>43</v>
      </c>
      <c r="J151" s="78" t="str">
        <f t="shared" si="80"/>
        <v xml:space="preserve"> </v>
      </c>
      <c r="K151" s="78" t="str">
        <f t="shared" ref="K151:K179" si="91">J151</f>
        <v xml:space="preserve"> </v>
      </c>
      <c r="L151" s="78" t="str">
        <f t="shared" ref="L151:L179" si="92">K151</f>
        <v xml:space="preserve"> </v>
      </c>
      <c r="M151" s="78" t="str">
        <f t="shared" ref="M151:M179" si="93">L151</f>
        <v xml:space="preserve"> </v>
      </c>
      <c r="N151" s="78" t="str">
        <f t="shared" ref="N151:N179" si="94">M151</f>
        <v xml:space="preserve"> </v>
      </c>
      <c r="O151" s="78" t="str">
        <f t="shared" ref="O151:O185" si="95">N151</f>
        <v xml:space="preserve"> </v>
      </c>
      <c r="P151" s="78" t="str">
        <f t="shared" ref="P151:P185" si="96">O151</f>
        <v xml:space="preserve"> </v>
      </c>
      <c r="Q151" s="78" t="str">
        <f t="shared" si="81"/>
        <v xml:space="preserve"> </v>
      </c>
      <c r="R151" s="78" t="str">
        <f t="shared" si="82"/>
        <v xml:space="preserve"> </v>
      </c>
      <c r="S151" s="78" t="str">
        <f t="shared" si="83"/>
        <v xml:space="preserve"> </v>
      </c>
      <c r="T151" s="78" t="str">
        <f t="shared" si="84"/>
        <v xml:space="preserve"> </v>
      </c>
      <c r="U151" s="78" t="str">
        <f t="shared" si="85"/>
        <v xml:space="preserve"> </v>
      </c>
      <c r="V151" s="78" t="str">
        <f t="shared" si="86"/>
        <v xml:space="preserve"> </v>
      </c>
      <c r="W151" s="78" t="str">
        <f t="shared" si="87"/>
        <v xml:space="preserve"> </v>
      </c>
      <c r="X151" s="78" t="str">
        <f t="shared" si="88"/>
        <v xml:space="preserve"> </v>
      </c>
      <c r="Y151" s="78" t="str">
        <f t="shared" si="89"/>
        <v xml:space="preserve"> </v>
      </c>
      <c r="Z151" s="78" t="str">
        <f t="shared" si="90"/>
        <v xml:space="preserve"> </v>
      </c>
      <c r="AB151" s="76"/>
    </row>
    <row r="152" spans="2:28" ht="29.25" customHeight="1">
      <c r="B152" s="7"/>
      <c r="C152" s="316" t="s">
        <v>172</v>
      </c>
      <c r="D152" s="318" t="s">
        <v>173</v>
      </c>
      <c r="E152" s="320">
        <v>2021</v>
      </c>
      <c r="F152" s="320" t="s">
        <v>1</v>
      </c>
      <c r="G152" s="320" t="s">
        <v>71</v>
      </c>
      <c r="H152" s="320" t="s">
        <v>71</v>
      </c>
      <c r="I152" s="75"/>
      <c r="J152" s="75">
        <f t="shared" si="80"/>
        <v>0</v>
      </c>
      <c r="K152" s="75">
        <f t="shared" si="91"/>
        <v>0</v>
      </c>
      <c r="L152" s="75" t="s">
        <v>174</v>
      </c>
      <c r="M152" s="75" t="str">
        <f t="shared" si="93"/>
        <v>1 Pfandbox pro Gebäude</v>
      </c>
      <c r="N152" s="75" t="str">
        <f t="shared" si="94"/>
        <v>1 Pfandbox pro Gebäude</v>
      </c>
      <c r="O152" s="75" t="str">
        <f t="shared" si="95"/>
        <v>1 Pfandbox pro Gebäude</v>
      </c>
      <c r="P152" s="75" t="str">
        <f t="shared" si="96"/>
        <v>1 Pfandbox pro Gebäude</v>
      </c>
      <c r="Q152" s="75" t="str">
        <f t="shared" si="81"/>
        <v>1 Pfandbox pro Gebäude</v>
      </c>
      <c r="R152" s="75" t="str">
        <f t="shared" si="82"/>
        <v>1 Pfandbox pro Gebäude</v>
      </c>
      <c r="S152" s="75" t="str">
        <f t="shared" si="83"/>
        <v>1 Pfandbox pro Gebäude</v>
      </c>
      <c r="T152" s="75" t="str">
        <f t="shared" si="84"/>
        <v>1 Pfandbox pro Gebäude</v>
      </c>
      <c r="U152" s="75" t="str">
        <f t="shared" si="85"/>
        <v>1 Pfandbox pro Gebäude</v>
      </c>
      <c r="V152" s="75" t="str">
        <f t="shared" si="86"/>
        <v>1 Pfandbox pro Gebäude</v>
      </c>
      <c r="W152" s="75" t="str">
        <f t="shared" si="87"/>
        <v>1 Pfandbox pro Gebäude</v>
      </c>
      <c r="X152" s="75" t="str">
        <f t="shared" si="88"/>
        <v>1 Pfandbox pro Gebäude</v>
      </c>
      <c r="Y152" s="75" t="str">
        <f t="shared" si="89"/>
        <v>1 Pfandbox pro Gebäude</v>
      </c>
      <c r="Z152" s="75" t="str">
        <f t="shared" si="90"/>
        <v>1 Pfandbox pro Gebäude</v>
      </c>
      <c r="AB152" s="76"/>
    </row>
    <row r="153" spans="2:28" ht="29.25" customHeight="1">
      <c r="B153" s="7"/>
      <c r="C153" s="317"/>
      <c r="D153" s="319"/>
      <c r="E153" s="321"/>
      <c r="F153" s="321"/>
      <c r="G153" s="321"/>
      <c r="H153" s="321"/>
      <c r="I153" s="78" t="s">
        <v>43</v>
      </c>
      <c r="J153" s="78" t="str">
        <f t="shared" si="80"/>
        <v xml:space="preserve"> </v>
      </c>
      <c r="K153" s="78" t="str">
        <f t="shared" si="91"/>
        <v xml:space="preserve"> </v>
      </c>
      <c r="L153" s="78" t="str">
        <f t="shared" si="92"/>
        <v xml:space="preserve"> </v>
      </c>
      <c r="M153" s="78" t="str">
        <f t="shared" si="93"/>
        <v xml:space="preserve"> </v>
      </c>
      <c r="N153" s="78" t="str">
        <f t="shared" si="94"/>
        <v xml:space="preserve"> </v>
      </c>
      <c r="O153" s="78" t="str">
        <f t="shared" si="95"/>
        <v xml:space="preserve"> </v>
      </c>
      <c r="P153" s="78" t="str">
        <f t="shared" si="96"/>
        <v xml:space="preserve"> </v>
      </c>
      <c r="Q153" s="78" t="str">
        <f t="shared" si="81"/>
        <v xml:space="preserve"> </v>
      </c>
      <c r="R153" s="78" t="str">
        <f t="shared" si="82"/>
        <v xml:space="preserve"> </v>
      </c>
      <c r="S153" s="78" t="str">
        <f t="shared" si="83"/>
        <v xml:space="preserve"> </v>
      </c>
      <c r="T153" s="78" t="str">
        <f t="shared" si="84"/>
        <v xml:space="preserve"> </v>
      </c>
      <c r="U153" s="78" t="str">
        <f t="shared" si="85"/>
        <v xml:space="preserve"> </v>
      </c>
      <c r="V153" s="78" t="str">
        <f t="shared" si="86"/>
        <v xml:space="preserve"> </v>
      </c>
      <c r="W153" s="78" t="str">
        <f t="shared" si="87"/>
        <v xml:space="preserve"> </v>
      </c>
      <c r="X153" s="78" t="str">
        <f t="shared" si="88"/>
        <v xml:space="preserve"> </v>
      </c>
      <c r="Y153" s="78" t="str">
        <f t="shared" si="89"/>
        <v xml:space="preserve"> </v>
      </c>
      <c r="Z153" s="78" t="str">
        <f t="shared" si="90"/>
        <v xml:space="preserve"> </v>
      </c>
      <c r="AB153" s="76"/>
    </row>
    <row r="154" spans="2:28" ht="29.25" customHeight="1">
      <c r="B154" s="7"/>
      <c r="C154" s="316" t="s">
        <v>175</v>
      </c>
      <c r="D154" s="318" t="s">
        <v>176</v>
      </c>
      <c r="E154" s="320">
        <v>2019</v>
      </c>
      <c r="F154" s="320" t="s">
        <v>2</v>
      </c>
      <c r="G154" s="320" t="s">
        <v>122</v>
      </c>
      <c r="H154" s="320" t="s">
        <v>177</v>
      </c>
      <c r="I154" s="75"/>
      <c r="J154" s="75">
        <f t="shared" si="80"/>
        <v>0</v>
      </c>
      <c r="K154" s="75">
        <f t="shared" si="91"/>
        <v>0</v>
      </c>
      <c r="L154" s="75">
        <f t="shared" si="92"/>
        <v>0</v>
      </c>
      <c r="M154" s="75">
        <f t="shared" si="93"/>
        <v>0</v>
      </c>
      <c r="N154" s="75">
        <f t="shared" si="94"/>
        <v>0</v>
      </c>
      <c r="O154" s="75">
        <f t="shared" si="95"/>
        <v>0</v>
      </c>
      <c r="P154" s="75">
        <f t="shared" si="96"/>
        <v>0</v>
      </c>
      <c r="Q154" s="75">
        <f t="shared" si="81"/>
        <v>0</v>
      </c>
      <c r="R154" s="75">
        <f t="shared" si="82"/>
        <v>0</v>
      </c>
      <c r="S154" s="75">
        <f t="shared" si="83"/>
        <v>0</v>
      </c>
      <c r="T154" s="75">
        <f t="shared" si="84"/>
        <v>0</v>
      </c>
      <c r="U154" s="75">
        <f t="shared" si="85"/>
        <v>0</v>
      </c>
      <c r="V154" s="75">
        <f t="shared" si="86"/>
        <v>0</v>
      </c>
      <c r="W154" s="75">
        <f t="shared" si="87"/>
        <v>0</v>
      </c>
      <c r="X154" s="75">
        <f t="shared" si="88"/>
        <v>0</v>
      </c>
      <c r="Y154" s="75">
        <f t="shared" si="89"/>
        <v>0</v>
      </c>
      <c r="Z154" s="75">
        <f t="shared" si="90"/>
        <v>0</v>
      </c>
      <c r="AB154" s="76"/>
    </row>
    <row r="155" spans="2:28" ht="29.25" customHeight="1">
      <c r="B155" s="7"/>
      <c r="C155" s="317"/>
      <c r="D155" s="319"/>
      <c r="E155" s="321"/>
      <c r="F155" s="321"/>
      <c r="G155" s="321"/>
      <c r="H155" s="321"/>
      <c r="I155" s="78" t="s">
        <v>43</v>
      </c>
      <c r="J155" s="78" t="str">
        <f t="shared" si="80"/>
        <v xml:space="preserve"> </v>
      </c>
      <c r="K155" s="78" t="str">
        <f t="shared" si="91"/>
        <v xml:space="preserve"> </v>
      </c>
      <c r="L155" s="78" t="str">
        <f t="shared" si="92"/>
        <v xml:space="preserve"> </v>
      </c>
      <c r="M155" s="78" t="str">
        <f t="shared" si="93"/>
        <v xml:space="preserve"> </v>
      </c>
      <c r="N155" s="78" t="str">
        <f t="shared" si="94"/>
        <v xml:space="preserve"> </v>
      </c>
      <c r="O155" s="78" t="str">
        <f t="shared" si="95"/>
        <v xml:space="preserve"> </v>
      </c>
      <c r="P155" s="78" t="str">
        <f t="shared" si="96"/>
        <v xml:space="preserve"> </v>
      </c>
      <c r="Q155" s="78" t="str">
        <f t="shared" si="81"/>
        <v xml:space="preserve"> </v>
      </c>
      <c r="R155" s="78" t="str">
        <f t="shared" si="82"/>
        <v xml:space="preserve"> </v>
      </c>
      <c r="S155" s="78" t="str">
        <f t="shared" si="83"/>
        <v xml:space="preserve"> </v>
      </c>
      <c r="T155" s="78" t="str">
        <f t="shared" si="84"/>
        <v xml:space="preserve"> </v>
      </c>
      <c r="U155" s="78" t="str">
        <f t="shared" si="85"/>
        <v xml:space="preserve"> </v>
      </c>
      <c r="V155" s="78" t="str">
        <f t="shared" si="86"/>
        <v xml:space="preserve"> </v>
      </c>
      <c r="W155" s="78" t="str">
        <f t="shared" si="87"/>
        <v xml:space="preserve"> </v>
      </c>
      <c r="X155" s="78" t="str">
        <f t="shared" si="88"/>
        <v xml:space="preserve"> </v>
      </c>
      <c r="Y155" s="78" t="str">
        <f t="shared" si="89"/>
        <v xml:space="preserve"> </v>
      </c>
      <c r="Z155" s="78" t="str">
        <f t="shared" si="90"/>
        <v xml:space="preserve"> </v>
      </c>
      <c r="AB155" s="76"/>
    </row>
    <row r="156" spans="2:28" ht="29.25" customHeight="1">
      <c r="B156" s="7"/>
      <c r="C156" s="316" t="s">
        <v>178</v>
      </c>
      <c r="D156" s="318" t="s">
        <v>179</v>
      </c>
      <c r="E156" s="320">
        <v>2021</v>
      </c>
      <c r="F156" s="320" t="s">
        <v>2</v>
      </c>
      <c r="G156" s="320" t="s">
        <v>180</v>
      </c>
      <c r="H156" s="320" t="s">
        <v>131</v>
      </c>
      <c r="I156" s="75"/>
      <c r="J156" s="75">
        <f t="shared" si="80"/>
        <v>0</v>
      </c>
      <c r="K156" s="75" t="s">
        <v>181</v>
      </c>
      <c r="L156" s="75" t="str">
        <f t="shared" si="92"/>
        <v>1 Sammelstelle je Standort</v>
      </c>
      <c r="M156" s="75" t="str">
        <f t="shared" si="93"/>
        <v>1 Sammelstelle je Standort</v>
      </c>
      <c r="N156" s="75" t="str">
        <f t="shared" si="94"/>
        <v>1 Sammelstelle je Standort</v>
      </c>
      <c r="O156" s="75" t="str">
        <f t="shared" si="95"/>
        <v>1 Sammelstelle je Standort</v>
      </c>
      <c r="P156" s="75" t="str">
        <f t="shared" si="96"/>
        <v>1 Sammelstelle je Standort</v>
      </c>
      <c r="Q156" s="75" t="str">
        <f t="shared" si="81"/>
        <v>1 Sammelstelle je Standort</v>
      </c>
      <c r="R156" s="75" t="str">
        <f t="shared" si="82"/>
        <v>1 Sammelstelle je Standort</v>
      </c>
      <c r="S156" s="75" t="str">
        <f t="shared" si="83"/>
        <v>1 Sammelstelle je Standort</v>
      </c>
      <c r="T156" s="75" t="str">
        <f t="shared" si="84"/>
        <v>1 Sammelstelle je Standort</v>
      </c>
      <c r="U156" s="75" t="str">
        <f t="shared" si="85"/>
        <v>1 Sammelstelle je Standort</v>
      </c>
      <c r="V156" s="75" t="str">
        <f t="shared" si="86"/>
        <v>1 Sammelstelle je Standort</v>
      </c>
      <c r="W156" s="75" t="str">
        <f t="shared" si="87"/>
        <v>1 Sammelstelle je Standort</v>
      </c>
      <c r="X156" s="75" t="str">
        <f t="shared" si="88"/>
        <v>1 Sammelstelle je Standort</v>
      </c>
      <c r="Y156" s="75" t="str">
        <f t="shared" si="89"/>
        <v>1 Sammelstelle je Standort</v>
      </c>
      <c r="Z156" s="75" t="str">
        <f t="shared" si="90"/>
        <v>1 Sammelstelle je Standort</v>
      </c>
      <c r="AB156" s="76"/>
    </row>
    <row r="157" spans="2:28" ht="29.25" customHeight="1">
      <c r="B157" s="7"/>
      <c r="C157" s="317"/>
      <c r="D157" s="319"/>
      <c r="E157" s="321"/>
      <c r="F157" s="321"/>
      <c r="G157" s="321"/>
      <c r="H157" s="321"/>
      <c r="I157" s="78" t="s">
        <v>43</v>
      </c>
      <c r="J157" s="78" t="str">
        <f t="shared" si="80"/>
        <v xml:space="preserve"> </v>
      </c>
      <c r="K157" s="78" t="str">
        <f t="shared" si="91"/>
        <v xml:space="preserve"> </v>
      </c>
      <c r="L157" s="78" t="str">
        <f t="shared" si="92"/>
        <v xml:space="preserve"> </v>
      </c>
      <c r="M157" s="78" t="str">
        <f t="shared" si="93"/>
        <v xml:space="preserve"> </v>
      </c>
      <c r="N157" s="78" t="str">
        <f t="shared" si="94"/>
        <v xml:space="preserve"> </v>
      </c>
      <c r="O157" s="78" t="str">
        <f t="shared" si="95"/>
        <v xml:space="preserve"> </v>
      </c>
      <c r="P157" s="78" t="str">
        <f t="shared" si="96"/>
        <v xml:space="preserve"> </v>
      </c>
      <c r="Q157" s="78" t="str">
        <f t="shared" si="81"/>
        <v xml:space="preserve"> </v>
      </c>
      <c r="R157" s="78" t="str">
        <f t="shared" si="82"/>
        <v xml:space="preserve"> </v>
      </c>
      <c r="S157" s="78" t="str">
        <f t="shared" si="83"/>
        <v xml:space="preserve"> </v>
      </c>
      <c r="T157" s="78" t="str">
        <f t="shared" si="84"/>
        <v xml:space="preserve"> </v>
      </c>
      <c r="U157" s="78" t="str">
        <f t="shared" si="85"/>
        <v xml:space="preserve"> </v>
      </c>
      <c r="V157" s="78" t="str">
        <f t="shared" si="86"/>
        <v xml:space="preserve"> </v>
      </c>
      <c r="W157" s="78" t="str">
        <f t="shared" si="87"/>
        <v xml:space="preserve"> </v>
      </c>
      <c r="X157" s="78" t="str">
        <f t="shared" si="88"/>
        <v xml:space="preserve"> </v>
      </c>
      <c r="Y157" s="78" t="str">
        <f t="shared" si="89"/>
        <v xml:space="preserve"> </v>
      </c>
      <c r="Z157" s="78" t="str">
        <f t="shared" si="90"/>
        <v xml:space="preserve"> </v>
      </c>
      <c r="AB157" s="76"/>
    </row>
    <row r="158" spans="2:28" ht="29.25" customHeight="1">
      <c r="B158" s="7"/>
      <c r="C158" s="316" t="s">
        <v>182</v>
      </c>
      <c r="D158" s="318" t="s">
        <v>183</v>
      </c>
      <c r="E158" s="320">
        <v>2021</v>
      </c>
      <c r="F158" s="320" t="s">
        <v>1</v>
      </c>
      <c r="G158" s="320" t="s">
        <v>71</v>
      </c>
      <c r="H158" s="320" t="s">
        <v>184</v>
      </c>
      <c r="I158" s="75"/>
      <c r="J158" s="75">
        <f t="shared" si="80"/>
        <v>0</v>
      </c>
      <c r="K158" s="75">
        <f t="shared" si="91"/>
        <v>0</v>
      </c>
      <c r="L158" s="75">
        <f t="shared" si="92"/>
        <v>0</v>
      </c>
      <c r="M158" s="75">
        <f t="shared" si="93"/>
        <v>0</v>
      </c>
      <c r="N158" s="75">
        <f t="shared" si="94"/>
        <v>0</v>
      </c>
      <c r="O158" s="75">
        <f t="shared" si="95"/>
        <v>0</v>
      </c>
      <c r="P158" s="75">
        <f t="shared" si="96"/>
        <v>0</v>
      </c>
      <c r="Q158" s="75">
        <f t="shared" si="81"/>
        <v>0</v>
      </c>
      <c r="R158" s="75">
        <f t="shared" si="82"/>
        <v>0</v>
      </c>
      <c r="S158" s="75">
        <f t="shared" si="83"/>
        <v>0</v>
      </c>
      <c r="T158" s="75">
        <f t="shared" si="84"/>
        <v>0</v>
      </c>
      <c r="U158" s="75">
        <f t="shared" si="85"/>
        <v>0</v>
      </c>
      <c r="V158" s="75">
        <f t="shared" si="86"/>
        <v>0</v>
      </c>
      <c r="W158" s="75">
        <f t="shared" si="87"/>
        <v>0</v>
      </c>
      <c r="X158" s="75">
        <f t="shared" si="88"/>
        <v>0</v>
      </c>
      <c r="Y158" s="75">
        <f t="shared" si="89"/>
        <v>0</v>
      </c>
      <c r="Z158" s="75">
        <f t="shared" si="90"/>
        <v>0</v>
      </c>
      <c r="AB158" s="76"/>
    </row>
    <row r="159" spans="2:28" ht="29.25" customHeight="1">
      <c r="B159" s="7"/>
      <c r="C159" s="317"/>
      <c r="D159" s="319"/>
      <c r="E159" s="321"/>
      <c r="F159" s="321"/>
      <c r="G159" s="321"/>
      <c r="H159" s="321"/>
      <c r="I159" s="78" t="s">
        <v>43</v>
      </c>
      <c r="J159" s="78" t="str">
        <f t="shared" si="80"/>
        <v xml:space="preserve"> </v>
      </c>
      <c r="K159" s="78" t="str">
        <f t="shared" si="91"/>
        <v xml:space="preserve"> </v>
      </c>
      <c r="L159" s="78" t="str">
        <f t="shared" si="92"/>
        <v xml:space="preserve"> </v>
      </c>
      <c r="M159" s="78" t="str">
        <f t="shared" si="93"/>
        <v xml:space="preserve"> </v>
      </c>
      <c r="N159" s="78" t="str">
        <f t="shared" si="94"/>
        <v xml:space="preserve"> </v>
      </c>
      <c r="O159" s="78" t="str">
        <f t="shared" si="95"/>
        <v xml:space="preserve"> </v>
      </c>
      <c r="P159" s="78" t="str">
        <f t="shared" si="96"/>
        <v xml:space="preserve"> </v>
      </c>
      <c r="Q159" s="78" t="str">
        <f t="shared" si="81"/>
        <v xml:space="preserve"> </v>
      </c>
      <c r="R159" s="78" t="str">
        <f t="shared" si="82"/>
        <v xml:space="preserve"> </v>
      </c>
      <c r="S159" s="78" t="str">
        <f t="shared" si="83"/>
        <v xml:space="preserve"> </v>
      </c>
      <c r="T159" s="78" t="str">
        <f t="shared" si="84"/>
        <v xml:space="preserve"> </v>
      </c>
      <c r="U159" s="78" t="str">
        <f t="shared" si="85"/>
        <v xml:space="preserve"> </v>
      </c>
      <c r="V159" s="78" t="str">
        <f t="shared" si="86"/>
        <v xml:space="preserve"> </v>
      </c>
      <c r="W159" s="78" t="str">
        <f t="shared" si="87"/>
        <v xml:space="preserve"> </v>
      </c>
      <c r="X159" s="78" t="str">
        <f t="shared" si="88"/>
        <v xml:space="preserve"> </v>
      </c>
      <c r="Y159" s="78" t="str">
        <f t="shared" si="89"/>
        <v xml:space="preserve"> </v>
      </c>
      <c r="Z159" s="78" t="str">
        <f t="shared" si="90"/>
        <v xml:space="preserve"> </v>
      </c>
      <c r="AB159" s="76"/>
    </row>
    <row r="160" spans="2:28" ht="29.25" customHeight="1">
      <c r="B160" s="7"/>
      <c r="C160" s="316" t="s">
        <v>185</v>
      </c>
      <c r="D160" s="318" t="s">
        <v>186</v>
      </c>
      <c r="E160" s="74">
        <v>2022</v>
      </c>
      <c r="F160" s="320" t="s">
        <v>1</v>
      </c>
      <c r="G160" s="320" t="s">
        <v>122</v>
      </c>
      <c r="H160" s="320" t="s">
        <v>113</v>
      </c>
      <c r="I160" s="75"/>
      <c r="J160" s="75">
        <f t="shared" si="80"/>
        <v>0</v>
      </c>
      <c r="K160" s="75">
        <f t="shared" si="91"/>
        <v>0</v>
      </c>
      <c r="L160" s="75">
        <f t="shared" si="92"/>
        <v>0</v>
      </c>
      <c r="M160" s="75">
        <f t="shared" si="93"/>
        <v>0</v>
      </c>
      <c r="N160" s="75">
        <f t="shared" si="94"/>
        <v>0</v>
      </c>
      <c r="O160" s="75">
        <f t="shared" si="95"/>
        <v>0</v>
      </c>
      <c r="P160" s="75">
        <f t="shared" si="96"/>
        <v>0</v>
      </c>
      <c r="Q160" s="75">
        <f t="shared" si="81"/>
        <v>0</v>
      </c>
      <c r="R160" s="75">
        <f t="shared" si="82"/>
        <v>0</v>
      </c>
      <c r="S160" s="75">
        <f t="shared" si="83"/>
        <v>0</v>
      </c>
      <c r="T160" s="75">
        <f t="shared" si="84"/>
        <v>0</v>
      </c>
      <c r="U160" s="75">
        <f t="shared" si="85"/>
        <v>0</v>
      </c>
      <c r="V160" s="75">
        <f t="shared" si="86"/>
        <v>0</v>
      </c>
      <c r="W160" s="75">
        <f t="shared" si="87"/>
        <v>0</v>
      </c>
      <c r="X160" s="75">
        <f t="shared" si="88"/>
        <v>0</v>
      </c>
      <c r="Y160" s="75">
        <f t="shared" si="89"/>
        <v>0</v>
      </c>
      <c r="Z160" s="75">
        <f t="shared" si="90"/>
        <v>0</v>
      </c>
      <c r="AB160" s="76"/>
    </row>
    <row r="161" spans="2:28" ht="29.25" customHeight="1">
      <c r="B161" s="7"/>
      <c r="C161" s="317"/>
      <c r="D161" s="319"/>
      <c r="E161" s="77"/>
      <c r="F161" s="321"/>
      <c r="G161" s="321"/>
      <c r="H161" s="321"/>
      <c r="I161" s="78" t="s">
        <v>43</v>
      </c>
      <c r="J161" s="78" t="str">
        <f t="shared" si="80"/>
        <v xml:space="preserve"> </v>
      </c>
      <c r="K161" s="78" t="str">
        <f t="shared" si="91"/>
        <v xml:space="preserve"> </v>
      </c>
      <c r="L161" s="78" t="str">
        <f t="shared" si="92"/>
        <v xml:space="preserve"> </v>
      </c>
      <c r="M161" s="78" t="str">
        <f t="shared" si="93"/>
        <v xml:space="preserve"> </v>
      </c>
      <c r="N161" s="78" t="str">
        <f t="shared" si="94"/>
        <v xml:space="preserve"> </v>
      </c>
      <c r="O161" s="78" t="str">
        <f t="shared" si="95"/>
        <v xml:space="preserve"> </v>
      </c>
      <c r="P161" s="78" t="str">
        <f t="shared" si="96"/>
        <v xml:space="preserve"> </v>
      </c>
      <c r="Q161" s="78" t="str">
        <f t="shared" si="81"/>
        <v xml:space="preserve"> </v>
      </c>
      <c r="R161" s="78" t="str">
        <f t="shared" si="82"/>
        <v xml:space="preserve"> </v>
      </c>
      <c r="S161" s="78" t="str">
        <f t="shared" si="83"/>
        <v xml:space="preserve"> </v>
      </c>
      <c r="T161" s="78" t="str">
        <f t="shared" si="84"/>
        <v xml:space="preserve"> </v>
      </c>
      <c r="U161" s="78" t="str">
        <f t="shared" si="85"/>
        <v xml:space="preserve"> </v>
      </c>
      <c r="V161" s="78" t="str">
        <f t="shared" si="86"/>
        <v xml:space="preserve"> </v>
      </c>
      <c r="W161" s="78" t="str">
        <f t="shared" si="87"/>
        <v xml:space="preserve"> </v>
      </c>
      <c r="X161" s="78" t="str">
        <f t="shared" si="88"/>
        <v xml:space="preserve"> </v>
      </c>
      <c r="Y161" s="78" t="str">
        <f t="shared" si="89"/>
        <v xml:space="preserve"> </v>
      </c>
      <c r="Z161" s="78" t="str">
        <f t="shared" si="90"/>
        <v xml:space="preserve"> </v>
      </c>
      <c r="AB161" s="76"/>
    </row>
    <row r="162" spans="2:28" ht="29.25" customHeight="1">
      <c r="B162" s="7"/>
      <c r="C162" s="316" t="s">
        <v>187</v>
      </c>
      <c r="D162" s="318" t="s">
        <v>188</v>
      </c>
      <c r="E162" s="74">
        <v>2022</v>
      </c>
      <c r="F162" s="320" t="s">
        <v>3</v>
      </c>
      <c r="G162" s="320" t="s">
        <v>122</v>
      </c>
      <c r="H162" s="320" t="s">
        <v>189</v>
      </c>
      <c r="I162" s="75"/>
      <c r="J162" s="75">
        <f t="shared" si="80"/>
        <v>0</v>
      </c>
      <c r="K162" s="75">
        <f t="shared" si="91"/>
        <v>0</v>
      </c>
      <c r="L162" s="75">
        <f t="shared" si="92"/>
        <v>0</v>
      </c>
      <c r="M162" s="75">
        <f t="shared" si="93"/>
        <v>0</v>
      </c>
      <c r="N162" s="75">
        <f t="shared" si="94"/>
        <v>0</v>
      </c>
      <c r="O162" s="75">
        <f t="shared" si="95"/>
        <v>0</v>
      </c>
      <c r="P162" s="75">
        <f t="shared" si="96"/>
        <v>0</v>
      </c>
      <c r="Q162" s="75">
        <f t="shared" si="81"/>
        <v>0</v>
      </c>
      <c r="R162" s="75">
        <f t="shared" si="82"/>
        <v>0</v>
      </c>
      <c r="S162" s="75">
        <f t="shared" si="83"/>
        <v>0</v>
      </c>
      <c r="T162" s="75">
        <f t="shared" si="84"/>
        <v>0</v>
      </c>
      <c r="U162" s="75">
        <f t="shared" si="85"/>
        <v>0</v>
      </c>
      <c r="V162" s="75">
        <f t="shared" si="86"/>
        <v>0</v>
      </c>
      <c r="W162" s="75">
        <f t="shared" si="87"/>
        <v>0</v>
      </c>
      <c r="X162" s="75">
        <f t="shared" si="88"/>
        <v>0</v>
      </c>
      <c r="Y162" s="75">
        <f t="shared" si="89"/>
        <v>0</v>
      </c>
      <c r="Z162" s="75">
        <f t="shared" si="90"/>
        <v>0</v>
      </c>
      <c r="AB162" s="76"/>
    </row>
    <row r="163" spans="2:28" ht="29.25" customHeight="1">
      <c r="B163" s="7"/>
      <c r="C163" s="317"/>
      <c r="D163" s="319"/>
      <c r="E163" s="77"/>
      <c r="F163" s="321"/>
      <c r="G163" s="321"/>
      <c r="H163" s="321"/>
      <c r="I163" s="78" t="s">
        <v>43</v>
      </c>
      <c r="J163" s="78" t="str">
        <f t="shared" si="80"/>
        <v xml:space="preserve"> </v>
      </c>
      <c r="K163" s="78" t="str">
        <f t="shared" si="91"/>
        <v xml:space="preserve"> </v>
      </c>
      <c r="L163" s="78" t="str">
        <f t="shared" si="92"/>
        <v xml:space="preserve"> </v>
      </c>
      <c r="M163" s="78" t="str">
        <f t="shared" si="93"/>
        <v xml:space="preserve"> </v>
      </c>
      <c r="N163" s="78" t="str">
        <f t="shared" si="94"/>
        <v xml:space="preserve"> </v>
      </c>
      <c r="O163" s="78" t="str">
        <f t="shared" si="95"/>
        <v xml:space="preserve"> </v>
      </c>
      <c r="P163" s="78" t="str">
        <f t="shared" si="96"/>
        <v xml:space="preserve"> </v>
      </c>
      <c r="Q163" s="78" t="str">
        <f t="shared" si="81"/>
        <v xml:space="preserve"> </v>
      </c>
      <c r="R163" s="78" t="str">
        <f t="shared" si="82"/>
        <v xml:space="preserve"> </v>
      </c>
      <c r="S163" s="78" t="str">
        <f t="shared" si="83"/>
        <v xml:space="preserve"> </v>
      </c>
      <c r="T163" s="78" t="str">
        <f t="shared" si="84"/>
        <v xml:space="preserve"> </v>
      </c>
      <c r="U163" s="78" t="str">
        <f t="shared" si="85"/>
        <v xml:space="preserve"> </v>
      </c>
      <c r="V163" s="78" t="str">
        <f t="shared" si="86"/>
        <v xml:space="preserve"> </v>
      </c>
      <c r="W163" s="78" t="str">
        <f t="shared" si="87"/>
        <v xml:space="preserve"> </v>
      </c>
      <c r="X163" s="78" t="str">
        <f t="shared" si="88"/>
        <v xml:space="preserve"> </v>
      </c>
      <c r="Y163" s="78" t="str">
        <f t="shared" si="89"/>
        <v xml:space="preserve"> </v>
      </c>
      <c r="Z163" s="78" t="str">
        <f t="shared" si="90"/>
        <v xml:space="preserve"> </v>
      </c>
      <c r="AB163" s="76"/>
    </row>
    <row r="164" spans="2:28" ht="29.25" customHeight="1">
      <c r="B164" s="7"/>
      <c r="C164" s="316" t="s">
        <v>190</v>
      </c>
      <c r="D164" s="318" t="s">
        <v>191</v>
      </c>
      <c r="E164" s="74">
        <v>2022</v>
      </c>
      <c r="F164" s="320" t="s">
        <v>2</v>
      </c>
      <c r="G164" s="320" t="s">
        <v>192</v>
      </c>
      <c r="H164" s="320" t="s">
        <v>193</v>
      </c>
      <c r="I164" s="75"/>
      <c r="J164" s="75">
        <f t="shared" si="80"/>
        <v>0</v>
      </c>
      <c r="K164" s="75">
        <f t="shared" si="91"/>
        <v>0</v>
      </c>
      <c r="L164" s="75">
        <f t="shared" si="92"/>
        <v>0</v>
      </c>
      <c r="M164" s="75">
        <f t="shared" si="93"/>
        <v>0</v>
      </c>
      <c r="N164" s="75">
        <f t="shared" si="94"/>
        <v>0</v>
      </c>
      <c r="O164" s="75">
        <f t="shared" si="95"/>
        <v>0</v>
      </c>
      <c r="P164" s="75">
        <f t="shared" si="96"/>
        <v>0</v>
      </c>
      <c r="Q164" s="75">
        <f t="shared" si="81"/>
        <v>0</v>
      </c>
      <c r="R164" s="75">
        <f t="shared" si="82"/>
        <v>0</v>
      </c>
      <c r="S164" s="75">
        <f t="shared" si="83"/>
        <v>0</v>
      </c>
      <c r="T164" s="75">
        <f t="shared" si="84"/>
        <v>0</v>
      </c>
      <c r="U164" s="75">
        <f t="shared" si="85"/>
        <v>0</v>
      </c>
      <c r="V164" s="75">
        <f t="shared" si="86"/>
        <v>0</v>
      </c>
      <c r="W164" s="75">
        <f t="shared" si="87"/>
        <v>0</v>
      </c>
      <c r="X164" s="75">
        <f t="shared" si="88"/>
        <v>0</v>
      </c>
      <c r="Y164" s="75">
        <f t="shared" si="89"/>
        <v>0</v>
      </c>
      <c r="Z164" s="75">
        <f t="shared" si="90"/>
        <v>0</v>
      </c>
      <c r="AB164" s="76"/>
    </row>
    <row r="165" spans="2:28" ht="29.25" customHeight="1">
      <c r="B165" s="7"/>
      <c r="C165" s="317"/>
      <c r="D165" s="319"/>
      <c r="E165" s="77"/>
      <c r="F165" s="321"/>
      <c r="G165" s="321"/>
      <c r="H165" s="321"/>
      <c r="I165" s="78" t="s">
        <v>43</v>
      </c>
      <c r="J165" s="78" t="str">
        <f t="shared" si="80"/>
        <v xml:space="preserve"> </v>
      </c>
      <c r="K165" s="78" t="str">
        <f t="shared" si="91"/>
        <v xml:space="preserve"> </v>
      </c>
      <c r="L165" s="78" t="str">
        <f t="shared" si="92"/>
        <v xml:space="preserve"> </v>
      </c>
      <c r="M165" s="78" t="str">
        <f t="shared" si="93"/>
        <v xml:space="preserve"> </v>
      </c>
      <c r="N165" s="78" t="str">
        <f t="shared" si="94"/>
        <v xml:space="preserve"> </v>
      </c>
      <c r="O165" s="78" t="str">
        <f t="shared" si="95"/>
        <v xml:space="preserve"> </v>
      </c>
      <c r="P165" s="78" t="str">
        <f t="shared" si="96"/>
        <v xml:space="preserve"> </v>
      </c>
      <c r="Q165" s="78" t="str">
        <f t="shared" si="81"/>
        <v xml:space="preserve"> </v>
      </c>
      <c r="R165" s="78" t="str">
        <f t="shared" si="82"/>
        <v xml:space="preserve"> </v>
      </c>
      <c r="S165" s="78" t="str">
        <f t="shared" si="83"/>
        <v xml:space="preserve"> </v>
      </c>
      <c r="T165" s="78" t="str">
        <f t="shared" si="84"/>
        <v xml:space="preserve"> </v>
      </c>
      <c r="U165" s="78" t="str">
        <f t="shared" si="85"/>
        <v xml:space="preserve"> </v>
      </c>
      <c r="V165" s="78" t="str">
        <f t="shared" si="86"/>
        <v xml:space="preserve"> </v>
      </c>
      <c r="W165" s="78" t="str">
        <f t="shared" si="87"/>
        <v xml:space="preserve"> </v>
      </c>
      <c r="X165" s="78" t="str">
        <f t="shared" si="88"/>
        <v xml:space="preserve"> </v>
      </c>
      <c r="Y165" s="78" t="str">
        <f t="shared" si="89"/>
        <v xml:space="preserve"> </v>
      </c>
      <c r="Z165" s="78" t="str">
        <f t="shared" si="90"/>
        <v xml:space="preserve"> </v>
      </c>
      <c r="AB165" s="76"/>
    </row>
    <row r="166" spans="2:28" ht="29.25" customHeight="1">
      <c r="B166" s="7"/>
      <c r="C166" s="316" t="s">
        <v>194</v>
      </c>
      <c r="D166" s="318" t="s">
        <v>195</v>
      </c>
      <c r="E166" s="320">
        <v>2022</v>
      </c>
      <c r="F166" s="320" t="s">
        <v>2</v>
      </c>
      <c r="G166" s="320" t="s">
        <v>104</v>
      </c>
      <c r="H166" s="320" t="s">
        <v>196</v>
      </c>
      <c r="I166" s="75"/>
      <c r="J166" s="75">
        <f t="shared" si="80"/>
        <v>0</v>
      </c>
      <c r="K166" s="75">
        <f t="shared" si="91"/>
        <v>0</v>
      </c>
      <c r="L166" s="75">
        <f t="shared" si="92"/>
        <v>0</v>
      </c>
      <c r="M166" s="75">
        <f t="shared" si="93"/>
        <v>0</v>
      </c>
      <c r="N166" s="75">
        <f t="shared" si="94"/>
        <v>0</v>
      </c>
      <c r="O166" s="75">
        <f t="shared" si="95"/>
        <v>0</v>
      </c>
      <c r="P166" s="75">
        <f t="shared" si="96"/>
        <v>0</v>
      </c>
      <c r="Q166" s="75">
        <f t="shared" si="81"/>
        <v>0</v>
      </c>
      <c r="R166" s="75">
        <f t="shared" si="82"/>
        <v>0</v>
      </c>
      <c r="S166" s="75">
        <f t="shared" si="83"/>
        <v>0</v>
      </c>
      <c r="T166" s="75">
        <f t="shared" si="84"/>
        <v>0</v>
      </c>
      <c r="U166" s="75">
        <f t="shared" si="85"/>
        <v>0</v>
      </c>
      <c r="V166" s="75">
        <f t="shared" si="86"/>
        <v>0</v>
      </c>
      <c r="W166" s="75">
        <f t="shared" si="87"/>
        <v>0</v>
      </c>
      <c r="X166" s="75">
        <f t="shared" si="88"/>
        <v>0</v>
      </c>
      <c r="Y166" s="75">
        <f t="shared" si="89"/>
        <v>0</v>
      </c>
      <c r="Z166" s="75">
        <f t="shared" si="90"/>
        <v>0</v>
      </c>
      <c r="AB166" s="76"/>
    </row>
    <row r="167" spans="2:28" ht="29.25" customHeight="1">
      <c r="B167" s="7"/>
      <c r="C167" s="317"/>
      <c r="D167" s="319"/>
      <c r="E167" s="321"/>
      <c r="F167" s="321"/>
      <c r="G167" s="321"/>
      <c r="H167" s="321"/>
      <c r="I167" s="78" t="s">
        <v>43</v>
      </c>
      <c r="J167" s="78" t="str">
        <f t="shared" si="80"/>
        <v xml:space="preserve"> </v>
      </c>
      <c r="K167" s="78" t="str">
        <f t="shared" si="91"/>
        <v xml:space="preserve"> </v>
      </c>
      <c r="L167" s="78" t="str">
        <f t="shared" si="92"/>
        <v xml:space="preserve"> </v>
      </c>
      <c r="M167" s="78" t="str">
        <f t="shared" si="93"/>
        <v xml:space="preserve"> </v>
      </c>
      <c r="N167" s="78" t="str">
        <f t="shared" si="94"/>
        <v xml:space="preserve"> </v>
      </c>
      <c r="O167" s="78" t="str">
        <f t="shared" si="95"/>
        <v xml:space="preserve"> </v>
      </c>
      <c r="P167" s="78" t="str">
        <f t="shared" si="96"/>
        <v xml:space="preserve"> </v>
      </c>
      <c r="Q167" s="78" t="str">
        <f t="shared" si="81"/>
        <v xml:space="preserve"> </v>
      </c>
      <c r="R167" s="78" t="str">
        <f t="shared" si="82"/>
        <v xml:space="preserve"> </v>
      </c>
      <c r="S167" s="78" t="str">
        <f t="shared" si="83"/>
        <v xml:space="preserve"> </v>
      </c>
      <c r="T167" s="78" t="str">
        <f t="shared" si="84"/>
        <v xml:space="preserve"> </v>
      </c>
      <c r="U167" s="78" t="str">
        <f t="shared" si="85"/>
        <v xml:space="preserve"> </v>
      </c>
      <c r="V167" s="78" t="str">
        <f t="shared" si="86"/>
        <v xml:space="preserve"> </v>
      </c>
      <c r="W167" s="78" t="str">
        <f t="shared" si="87"/>
        <v xml:space="preserve"> </v>
      </c>
      <c r="X167" s="78" t="str">
        <f t="shared" si="88"/>
        <v xml:space="preserve"> </v>
      </c>
      <c r="Y167" s="78" t="str">
        <f t="shared" si="89"/>
        <v xml:space="preserve"> </v>
      </c>
      <c r="Z167" s="78" t="str">
        <f t="shared" si="90"/>
        <v xml:space="preserve"> </v>
      </c>
      <c r="AB167" s="76"/>
    </row>
    <row r="168" spans="2:28" ht="29.25" customHeight="1">
      <c r="B168" s="7"/>
      <c r="C168" s="316" t="s">
        <v>197</v>
      </c>
      <c r="D168" s="318" t="s">
        <v>198</v>
      </c>
      <c r="E168" s="320">
        <v>2020</v>
      </c>
      <c r="F168" s="320" t="s">
        <v>2</v>
      </c>
      <c r="G168" s="320" t="s">
        <v>199</v>
      </c>
      <c r="H168" s="320" t="s">
        <v>199</v>
      </c>
      <c r="I168" s="75"/>
      <c r="J168" s="75">
        <f t="shared" si="80"/>
        <v>0</v>
      </c>
      <c r="K168" s="75">
        <f t="shared" si="91"/>
        <v>0</v>
      </c>
      <c r="L168" s="75">
        <f t="shared" si="92"/>
        <v>0</v>
      </c>
      <c r="M168" s="75">
        <f t="shared" si="93"/>
        <v>0</v>
      </c>
      <c r="N168" s="75">
        <f t="shared" si="94"/>
        <v>0</v>
      </c>
      <c r="O168" s="75">
        <f t="shared" si="95"/>
        <v>0</v>
      </c>
      <c r="P168" s="75">
        <f t="shared" si="96"/>
        <v>0</v>
      </c>
      <c r="Q168" s="75">
        <f t="shared" si="81"/>
        <v>0</v>
      </c>
      <c r="R168" s="75">
        <f t="shared" si="82"/>
        <v>0</v>
      </c>
      <c r="S168" s="75">
        <f t="shared" si="83"/>
        <v>0</v>
      </c>
      <c r="T168" s="75">
        <f t="shared" si="84"/>
        <v>0</v>
      </c>
      <c r="U168" s="75">
        <f t="shared" si="85"/>
        <v>0</v>
      </c>
      <c r="V168" s="75">
        <f t="shared" si="86"/>
        <v>0</v>
      </c>
      <c r="W168" s="75">
        <f t="shared" si="87"/>
        <v>0</v>
      </c>
      <c r="X168" s="75">
        <f t="shared" si="88"/>
        <v>0</v>
      </c>
      <c r="Y168" s="75">
        <f t="shared" si="89"/>
        <v>0</v>
      </c>
      <c r="Z168" s="75">
        <f t="shared" si="90"/>
        <v>0</v>
      </c>
      <c r="AB168" s="76"/>
    </row>
    <row r="169" spans="2:28" ht="29.25" customHeight="1">
      <c r="B169" s="7"/>
      <c r="C169" s="317"/>
      <c r="D169" s="319"/>
      <c r="E169" s="321"/>
      <c r="F169" s="321"/>
      <c r="G169" s="321"/>
      <c r="H169" s="321"/>
      <c r="I169" s="78" t="s">
        <v>43</v>
      </c>
      <c r="J169" s="78" t="str">
        <f t="shared" si="80"/>
        <v xml:space="preserve"> </v>
      </c>
      <c r="K169" s="78" t="str">
        <f t="shared" si="91"/>
        <v xml:space="preserve"> </v>
      </c>
      <c r="L169" s="78" t="str">
        <f t="shared" si="92"/>
        <v xml:space="preserve"> </v>
      </c>
      <c r="M169" s="78" t="str">
        <f t="shared" si="93"/>
        <v xml:space="preserve"> </v>
      </c>
      <c r="N169" s="78" t="str">
        <f t="shared" si="94"/>
        <v xml:space="preserve"> </v>
      </c>
      <c r="O169" s="78" t="str">
        <f t="shared" si="95"/>
        <v xml:space="preserve"> </v>
      </c>
      <c r="P169" s="78" t="str">
        <f t="shared" si="96"/>
        <v xml:space="preserve"> </v>
      </c>
      <c r="Q169" s="78" t="str">
        <f t="shared" si="81"/>
        <v xml:space="preserve"> </v>
      </c>
      <c r="R169" s="78" t="str">
        <f t="shared" si="82"/>
        <v xml:space="preserve"> </v>
      </c>
      <c r="S169" s="78" t="str">
        <f t="shared" si="83"/>
        <v xml:space="preserve"> </v>
      </c>
      <c r="T169" s="78" t="str">
        <f t="shared" si="84"/>
        <v xml:space="preserve"> </v>
      </c>
      <c r="U169" s="78" t="str">
        <f t="shared" si="85"/>
        <v xml:space="preserve"> </v>
      </c>
      <c r="V169" s="78" t="str">
        <f t="shared" si="86"/>
        <v xml:space="preserve"> </v>
      </c>
      <c r="W169" s="78" t="str">
        <f t="shared" si="87"/>
        <v xml:space="preserve"> </v>
      </c>
      <c r="X169" s="78" t="str">
        <f t="shared" si="88"/>
        <v xml:space="preserve"> </v>
      </c>
      <c r="Y169" s="78" t="str">
        <f t="shared" si="89"/>
        <v xml:space="preserve"> </v>
      </c>
      <c r="Z169" s="78" t="str">
        <f t="shared" si="90"/>
        <v xml:space="preserve"> </v>
      </c>
      <c r="AB169" s="76"/>
    </row>
    <row r="170" spans="2:28" ht="29.25" customHeight="1">
      <c r="B170" s="7"/>
      <c r="C170" s="316" t="s">
        <v>200</v>
      </c>
      <c r="D170" s="318" t="s">
        <v>201</v>
      </c>
      <c r="E170" s="320">
        <v>2019</v>
      </c>
      <c r="F170" s="320" t="s">
        <v>1</v>
      </c>
      <c r="G170" s="320" t="s">
        <v>122</v>
      </c>
      <c r="H170" s="320" t="s">
        <v>202</v>
      </c>
      <c r="I170" s="75"/>
      <c r="J170" s="75">
        <f t="shared" si="80"/>
        <v>0</v>
      </c>
      <c r="K170" s="75" t="s">
        <v>203</v>
      </c>
      <c r="L170" s="75" t="str">
        <f t="shared" si="92"/>
        <v>1 Sammelstelle je Gebäude</v>
      </c>
      <c r="M170" s="75" t="str">
        <f t="shared" si="93"/>
        <v>1 Sammelstelle je Gebäude</v>
      </c>
      <c r="N170" s="75" t="str">
        <f t="shared" si="94"/>
        <v>1 Sammelstelle je Gebäude</v>
      </c>
      <c r="O170" s="75" t="str">
        <f t="shared" si="95"/>
        <v>1 Sammelstelle je Gebäude</v>
      </c>
      <c r="P170" s="75" t="str">
        <f t="shared" si="96"/>
        <v>1 Sammelstelle je Gebäude</v>
      </c>
      <c r="Q170" s="75" t="str">
        <f t="shared" si="81"/>
        <v>1 Sammelstelle je Gebäude</v>
      </c>
      <c r="R170" s="75" t="str">
        <f t="shared" si="82"/>
        <v>1 Sammelstelle je Gebäude</v>
      </c>
      <c r="S170" s="75" t="str">
        <f t="shared" si="83"/>
        <v>1 Sammelstelle je Gebäude</v>
      </c>
      <c r="T170" s="75" t="str">
        <f t="shared" si="84"/>
        <v>1 Sammelstelle je Gebäude</v>
      </c>
      <c r="U170" s="75" t="str">
        <f t="shared" si="85"/>
        <v>1 Sammelstelle je Gebäude</v>
      </c>
      <c r="V170" s="75" t="str">
        <f t="shared" si="86"/>
        <v>1 Sammelstelle je Gebäude</v>
      </c>
      <c r="W170" s="75" t="str">
        <f t="shared" si="87"/>
        <v>1 Sammelstelle je Gebäude</v>
      </c>
      <c r="X170" s="75" t="str">
        <f t="shared" si="88"/>
        <v>1 Sammelstelle je Gebäude</v>
      </c>
      <c r="Y170" s="75" t="str">
        <f t="shared" si="89"/>
        <v>1 Sammelstelle je Gebäude</v>
      </c>
      <c r="Z170" s="75" t="str">
        <f t="shared" si="90"/>
        <v>1 Sammelstelle je Gebäude</v>
      </c>
      <c r="AB170" s="76"/>
    </row>
    <row r="171" spans="2:28" ht="29.25" customHeight="1">
      <c r="B171" s="7"/>
      <c r="C171" s="317"/>
      <c r="D171" s="319"/>
      <c r="E171" s="321"/>
      <c r="F171" s="321"/>
      <c r="G171" s="321"/>
      <c r="H171" s="321"/>
      <c r="I171" s="78" t="s">
        <v>43</v>
      </c>
      <c r="J171" s="78" t="str">
        <f t="shared" si="80"/>
        <v xml:space="preserve"> </v>
      </c>
      <c r="K171" s="78" t="str">
        <f t="shared" si="91"/>
        <v xml:space="preserve"> </v>
      </c>
      <c r="L171" s="78" t="str">
        <f t="shared" si="92"/>
        <v xml:space="preserve"> </v>
      </c>
      <c r="M171" s="78" t="str">
        <f t="shared" si="93"/>
        <v xml:space="preserve"> </v>
      </c>
      <c r="N171" s="78" t="str">
        <f t="shared" si="94"/>
        <v xml:space="preserve"> </v>
      </c>
      <c r="O171" s="78" t="str">
        <f t="shared" si="95"/>
        <v xml:space="preserve"> </v>
      </c>
      <c r="P171" s="78" t="str">
        <f t="shared" si="96"/>
        <v xml:space="preserve"> </v>
      </c>
      <c r="Q171" s="78" t="str">
        <f t="shared" si="81"/>
        <v xml:space="preserve"> </v>
      </c>
      <c r="R171" s="78" t="str">
        <f t="shared" si="82"/>
        <v xml:space="preserve"> </v>
      </c>
      <c r="S171" s="78" t="str">
        <f t="shared" si="83"/>
        <v xml:space="preserve"> </v>
      </c>
      <c r="T171" s="78" t="str">
        <f t="shared" si="84"/>
        <v xml:space="preserve"> </v>
      </c>
      <c r="U171" s="78" t="str">
        <f t="shared" si="85"/>
        <v xml:space="preserve"> </v>
      </c>
      <c r="V171" s="78" t="str">
        <f t="shared" si="86"/>
        <v xml:space="preserve"> </v>
      </c>
      <c r="W171" s="78" t="str">
        <f t="shared" si="87"/>
        <v xml:space="preserve"> </v>
      </c>
      <c r="X171" s="78" t="str">
        <f t="shared" si="88"/>
        <v xml:space="preserve"> </v>
      </c>
      <c r="Y171" s="78" t="str">
        <f t="shared" si="89"/>
        <v xml:space="preserve"> </v>
      </c>
      <c r="Z171" s="78" t="str">
        <f t="shared" si="90"/>
        <v xml:space="preserve"> </v>
      </c>
      <c r="AB171" s="76"/>
    </row>
    <row r="172" spans="2:28" ht="29.25" customHeight="1">
      <c r="B172" s="7"/>
      <c r="C172" s="316" t="s">
        <v>204</v>
      </c>
      <c r="D172" s="318" t="s">
        <v>205</v>
      </c>
      <c r="E172" s="320">
        <v>2024</v>
      </c>
      <c r="F172" s="320" t="s">
        <v>2</v>
      </c>
      <c r="G172" s="320" t="s">
        <v>85</v>
      </c>
      <c r="H172" s="320" t="s">
        <v>113</v>
      </c>
      <c r="I172" s="75"/>
      <c r="J172" s="75">
        <f t="shared" si="80"/>
        <v>0</v>
      </c>
      <c r="K172" s="75">
        <f t="shared" si="91"/>
        <v>0</v>
      </c>
      <c r="L172" s="75">
        <f t="shared" si="92"/>
        <v>0</v>
      </c>
      <c r="M172" s="75">
        <f t="shared" si="93"/>
        <v>0</v>
      </c>
      <c r="N172" s="75">
        <f t="shared" si="94"/>
        <v>0</v>
      </c>
      <c r="O172" s="75">
        <f t="shared" si="95"/>
        <v>0</v>
      </c>
      <c r="P172" s="75">
        <f t="shared" si="96"/>
        <v>0</v>
      </c>
      <c r="Q172" s="75">
        <f t="shared" si="81"/>
        <v>0</v>
      </c>
      <c r="R172" s="75">
        <f t="shared" si="82"/>
        <v>0</v>
      </c>
      <c r="S172" s="75">
        <f t="shared" si="83"/>
        <v>0</v>
      </c>
      <c r="T172" s="75">
        <f t="shared" si="84"/>
        <v>0</v>
      </c>
      <c r="U172" s="75">
        <f t="shared" si="85"/>
        <v>0</v>
      </c>
      <c r="V172" s="75">
        <f t="shared" si="86"/>
        <v>0</v>
      </c>
      <c r="W172" s="75">
        <f t="shared" si="87"/>
        <v>0</v>
      </c>
      <c r="X172" s="75">
        <f t="shared" si="88"/>
        <v>0</v>
      </c>
      <c r="Y172" s="75">
        <f t="shared" si="89"/>
        <v>0</v>
      </c>
      <c r="Z172" s="75">
        <f t="shared" si="90"/>
        <v>0</v>
      </c>
      <c r="AB172" s="76"/>
    </row>
    <row r="173" spans="2:28" ht="29.25" customHeight="1">
      <c r="B173" s="7"/>
      <c r="C173" s="317"/>
      <c r="D173" s="319"/>
      <c r="E173" s="321"/>
      <c r="F173" s="321"/>
      <c r="G173" s="321"/>
      <c r="H173" s="321"/>
      <c r="I173" s="78" t="s">
        <v>43</v>
      </c>
      <c r="J173" s="78" t="str">
        <f t="shared" si="80"/>
        <v xml:space="preserve"> </v>
      </c>
      <c r="K173" s="78" t="str">
        <f t="shared" si="91"/>
        <v xml:space="preserve"> </v>
      </c>
      <c r="L173" s="78" t="str">
        <f t="shared" si="92"/>
        <v xml:space="preserve"> </v>
      </c>
      <c r="M173" s="78" t="str">
        <f t="shared" si="93"/>
        <v xml:space="preserve"> </v>
      </c>
      <c r="N173" s="78" t="str">
        <f t="shared" si="94"/>
        <v xml:space="preserve"> </v>
      </c>
      <c r="O173" s="78" t="str">
        <f t="shared" si="95"/>
        <v xml:space="preserve"> </v>
      </c>
      <c r="P173" s="78" t="str">
        <f t="shared" si="96"/>
        <v xml:space="preserve"> </v>
      </c>
      <c r="Q173" s="78" t="str">
        <f t="shared" si="81"/>
        <v xml:space="preserve"> </v>
      </c>
      <c r="R173" s="78" t="str">
        <f t="shared" si="82"/>
        <v xml:space="preserve"> </v>
      </c>
      <c r="S173" s="78" t="str">
        <f t="shared" si="83"/>
        <v xml:space="preserve"> </v>
      </c>
      <c r="T173" s="78" t="str">
        <f t="shared" si="84"/>
        <v xml:space="preserve"> </v>
      </c>
      <c r="U173" s="78" t="str">
        <f t="shared" si="85"/>
        <v xml:space="preserve"> </v>
      </c>
      <c r="V173" s="78" t="str">
        <f t="shared" si="86"/>
        <v xml:space="preserve"> </v>
      </c>
      <c r="W173" s="78" t="str">
        <f t="shared" si="87"/>
        <v xml:space="preserve"> </v>
      </c>
      <c r="X173" s="78" t="str">
        <f t="shared" si="88"/>
        <v xml:space="preserve"> </v>
      </c>
      <c r="Y173" s="78" t="str">
        <f t="shared" si="89"/>
        <v xml:space="preserve"> </v>
      </c>
      <c r="Z173" s="78" t="str">
        <f t="shared" si="90"/>
        <v xml:space="preserve"> </v>
      </c>
      <c r="AB173" s="76"/>
    </row>
    <row r="174" spans="2:28" ht="29.25" customHeight="1">
      <c r="B174" s="7"/>
      <c r="C174" s="316" t="s">
        <v>206</v>
      </c>
      <c r="D174" s="318" t="s">
        <v>207</v>
      </c>
      <c r="E174" s="320">
        <v>2024</v>
      </c>
      <c r="F174" s="320" t="s">
        <v>1</v>
      </c>
      <c r="G174" s="320" t="s">
        <v>85</v>
      </c>
      <c r="H174" s="320" t="s">
        <v>208</v>
      </c>
      <c r="I174" s="75"/>
      <c r="J174" s="75">
        <f t="shared" si="80"/>
        <v>0</v>
      </c>
      <c r="K174" s="75">
        <f t="shared" si="91"/>
        <v>0</v>
      </c>
      <c r="L174" s="75">
        <f t="shared" si="92"/>
        <v>0</v>
      </c>
      <c r="M174" s="75">
        <f t="shared" si="93"/>
        <v>0</v>
      </c>
      <c r="N174" s="75">
        <f t="shared" si="94"/>
        <v>0</v>
      </c>
      <c r="O174" s="75">
        <f t="shared" si="95"/>
        <v>0</v>
      </c>
      <c r="P174" s="75">
        <f t="shared" si="96"/>
        <v>0</v>
      </c>
      <c r="Q174" s="75">
        <f t="shared" si="81"/>
        <v>0</v>
      </c>
      <c r="R174" s="75">
        <f t="shared" si="82"/>
        <v>0</v>
      </c>
      <c r="S174" s="75">
        <f t="shared" si="83"/>
        <v>0</v>
      </c>
      <c r="T174" s="75">
        <f t="shared" si="84"/>
        <v>0</v>
      </c>
      <c r="U174" s="75">
        <f t="shared" si="85"/>
        <v>0</v>
      </c>
      <c r="V174" s="75">
        <f t="shared" si="86"/>
        <v>0</v>
      </c>
      <c r="W174" s="75">
        <f t="shared" si="87"/>
        <v>0</v>
      </c>
      <c r="X174" s="75">
        <f t="shared" si="88"/>
        <v>0</v>
      </c>
      <c r="Y174" s="75">
        <f t="shared" si="89"/>
        <v>0</v>
      </c>
      <c r="Z174" s="75">
        <f t="shared" si="90"/>
        <v>0</v>
      </c>
      <c r="AB174" s="76"/>
    </row>
    <row r="175" spans="2:28" ht="29.25" customHeight="1">
      <c r="B175" s="7"/>
      <c r="C175" s="317"/>
      <c r="D175" s="319"/>
      <c r="E175" s="321"/>
      <c r="F175" s="321"/>
      <c r="G175" s="321"/>
      <c r="H175" s="321"/>
      <c r="I175" s="78" t="s">
        <v>43</v>
      </c>
      <c r="J175" s="78" t="str">
        <f t="shared" si="80"/>
        <v xml:space="preserve"> </v>
      </c>
      <c r="K175" s="78" t="str">
        <f t="shared" si="91"/>
        <v xml:space="preserve"> </v>
      </c>
      <c r="L175" s="78" t="str">
        <f t="shared" si="92"/>
        <v xml:space="preserve"> </v>
      </c>
      <c r="M175" s="78" t="str">
        <f t="shared" si="93"/>
        <v xml:space="preserve"> </v>
      </c>
      <c r="N175" s="78" t="str">
        <f t="shared" si="94"/>
        <v xml:space="preserve"> </v>
      </c>
      <c r="O175" s="78" t="str">
        <f t="shared" si="95"/>
        <v xml:space="preserve"> </v>
      </c>
      <c r="P175" s="78" t="str">
        <f t="shared" si="96"/>
        <v xml:space="preserve"> </v>
      </c>
      <c r="Q175" s="78" t="str">
        <f t="shared" si="81"/>
        <v xml:space="preserve"> </v>
      </c>
      <c r="R175" s="78" t="str">
        <f t="shared" si="82"/>
        <v xml:space="preserve"> </v>
      </c>
      <c r="S175" s="78" t="str">
        <f t="shared" si="83"/>
        <v xml:space="preserve"> </v>
      </c>
      <c r="T175" s="78" t="str">
        <f t="shared" si="84"/>
        <v xml:space="preserve"> </v>
      </c>
      <c r="U175" s="78" t="str">
        <f t="shared" si="85"/>
        <v xml:space="preserve"> </v>
      </c>
      <c r="V175" s="78" t="str">
        <f t="shared" si="86"/>
        <v xml:space="preserve"> </v>
      </c>
      <c r="W175" s="78" t="str">
        <f t="shared" si="87"/>
        <v xml:space="preserve"> </v>
      </c>
      <c r="X175" s="78" t="str">
        <f t="shared" si="88"/>
        <v xml:space="preserve"> </v>
      </c>
      <c r="Y175" s="78" t="str">
        <f t="shared" si="89"/>
        <v xml:space="preserve"> </v>
      </c>
      <c r="Z175" s="78" t="str">
        <f t="shared" si="90"/>
        <v xml:space="preserve"> </v>
      </c>
      <c r="AB175" s="76"/>
    </row>
    <row r="176" spans="2:28" ht="29.25" customHeight="1">
      <c r="B176" s="7"/>
      <c r="C176" s="316" t="s">
        <v>209</v>
      </c>
      <c r="D176" s="318" t="s">
        <v>210</v>
      </c>
      <c r="E176" s="320">
        <v>2023</v>
      </c>
      <c r="F176" s="320" t="s">
        <v>1</v>
      </c>
      <c r="G176" s="320" t="s">
        <v>122</v>
      </c>
      <c r="H176" s="320" t="s">
        <v>211</v>
      </c>
      <c r="I176" s="75"/>
      <c r="J176" s="75">
        <f t="shared" si="80"/>
        <v>0</v>
      </c>
      <c r="K176" s="75">
        <f t="shared" si="91"/>
        <v>0</v>
      </c>
      <c r="L176" s="75">
        <f t="shared" si="92"/>
        <v>0</v>
      </c>
      <c r="M176" s="75">
        <f t="shared" si="93"/>
        <v>0</v>
      </c>
      <c r="N176" s="75">
        <f t="shared" si="94"/>
        <v>0</v>
      </c>
      <c r="O176" s="75">
        <f t="shared" si="95"/>
        <v>0</v>
      </c>
      <c r="P176" s="75">
        <f t="shared" si="96"/>
        <v>0</v>
      </c>
      <c r="Q176" s="75">
        <f t="shared" si="81"/>
        <v>0</v>
      </c>
      <c r="R176" s="75">
        <f t="shared" si="82"/>
        <v>0</v>
      </c>
      <c r="S176" s="75">
        <f t="shared" si="83"/>
        <v>0</v>
      </c>
      <c r="T176" s="75">
        <f t="shared" si="84"/>
        <v>0</v>
      </c>
      <c r="U176" s="75">
        <f t="shared" si="85"/>
        <v>0</v>
      </c>
      <c r="V176" s="75">
        <f t="shared" si="86"/>
        <v>0</v>
      </c>
      <c r="W176" s="75">
        <f t="shared" si="87"/>
        <v>0</v>
      </c>
      <c r="X176" s="75">
        <f t="shared" si="88"/>
        <v>0</v>
      </c>
      <c r="Y176" s="75">
        <f t="shared" si="89"/>
        <v>0</v>
      </c>
      <c r="Z176" s="75">
        <f t="shared" si="90"/>
        <v>0</v>
      </c>
      <c r="AB176" s="76"/>
    </row>
    <row r="177" spans="1:28" ht="29.25" customHeight="1">
      <c r="B177" s="7"/>
      <c r="C177" s="317"/>
      <c r="D177" s="319"/>
      <c r="E177" s="321"/>
      <c r="F177" s="321"/>
      <c r="G177" s="321"/>
      <c r="H177" s="321"/>
      <c r="I177" s="78" t="s">
        <v>43</v>
      </c>
      <c r="J177" s="78" t="str">
        <f t="shared" si="80"/>
        <v xml:space="preserve"> </v>
      </c>
      <c r="K177" s="78" t="str">
        <f t="shared" si="91"/>
        <v xml:space="preserve"> </v>
      </c>
      <c r="L177" s="78" t="str">
        <f t="shared" si="92"/>
        <v xml:space="preserve"> </v>
      </c>
      <c r="M177" s="78" t="str">
        <f t="shared" si="93"/>
        <v xml:space="preserve"> </v>
      </c>
      <c r="N177" s="78" t="str">
        <f t="shared" si="94"/>
        <v xml:space="preserve"> </v>
      </c>
      <c r="O177" s="78" t="str">
        <f t="shared" si="95"/>
        <v xml:space="preserve"> </v>
      </c>
      <c r="P177" s="78" t="str">
        <f t="shared" si="96"/>
        <v xml:space="preserve"> </v>
      </c>
      <c r="Q177" s="78" t="str">
        <f t="shared" si="81"/>
        <v xml:space="preserve"> </v>
      </c>
      <c r="R177" s="78" t="str">
        <f t="shared" si="82"/>
        <v xml:space="preserve"> </v>
      </c>
      <c r="S177" s="78" t="str">
        <f t="shared" si="83"/>
        <v xml:space="preserve"> </v>
      </c>
      <c r="T177" s="78" t="str">
        <f t="shared" si="84"/>
        <v xml:space="preserve"> </v>
      </c>
      <c r="U177" s="78" t="str">
        <f t="shared" si="85"/>
        <v xml:space="preserve"> </v>
      </c>
      <c r="V177" s="78" t="str">
        <f t="shared" si="86"/>
        <v xml:space="preserve"> </v>
      </c>
      <c r="W177" s="78" t="str">
        <f t="shared" si="87"/>
        <v xml:space="preserve"> </v>
      </c>
      <c r="X177" s="78" t="str">
        <f t="shared" si="88"/>
        <v xml:space="preserve"> </v>
      </c>
      <c r="Y177" s="78" t="str">
        <f t="shared" si="89"/>
        <v xml:space="preserve"> </v>
      </c>
      <c r="Z177" s="78" t="str">
        <f t="shared" si="90"/>
        <v xml:space="preserve"> </v>
      </c>
      <c r="AB177" s="76"/>
    </row>
    <row r="178" spans="1:28" ht="29.25" customHeight="1">
      <c r="A178" s="81"/>
      <c r="B178" s="82"/>
      <c r="C178" s="316" t="s">
        <v>212</v>
      </c>
      <c r="D178" s="324" t="s">
        <v>213</v>
      </c>
      <c r="E178" s="329">
        <v>2023</v>
      </c>
      <c r="F178" s="329" t="s">
        <v>1</v>
      </c>
      <c r="G178" s="329" t="s">
        <v>71</v>
      </c>
      <c r="H178" s="329" t="s">
        <v>96</v>
      </c>
      <c r="I178" s="83"/>
      <c r="J178" s="83">
        <f t="shared" si="80"/>
        <v>0</v>
      </c>
      <c r="K178" s="83">
        <f t="shared" si="91"/>
        <v>0</v>
      </c>
      <c r="L178" s="83">
        <f t="shared" si="92"/>
        <v>0</v>
      </c>
      <c r="M178" s="83">
        <f t="shared" si="93"/>
        <v>0</v>
      </c>
      <c r="N178" s="83">
        <f t="shared" si="94"/>
        <v>0</v>
      </c>
      <c r="O178" s="83">
        <f t="shared" ref="O178:O183" si="97">N178</f>
        <v>0</v>
      </c>
      <c r="P178" s="83">
        <f t="shared" ref="P178:P183" si="98">O178</f>
        <v>0</v>
      </c>
      <c r="Q178" s="83">
        <f t="shared" si="81"/>
        <v>0</v>
      </c>
      <c r="R178" s="83">
        <f t="shared" si="82"/>
        <v>0</v>
      </c>
      <c r="S178" s="83">
        <f t="shared" si="83"/>
        <v>0</v>
      </c>
      <c r="T178" s="83">
        <f t="shared" si="84"/>
        <v>0</v>
      </c>
      <c r="U178" s="83">
        <f t="shared" si="85"/>
        <v>0</v>
      </c>
      <c r="V178" s="83">
        <f t="shared" si="86"/>
        <v>0</v>
      </c>
      <c r="W178" s="83">
        <f t="shared" si="87"/>
        <v>0</v>
      </c>
      <c r="X178" s="83">
        <f t="shared" si="88"/>
        <v>0</v>
      </c>
      <c r="Y178" s="83">
        <f t="shared" si="89"/>
        <v>0</v>
      </c>
      <c r="Z178" s="83">
        <f t="shared" si="90"/>
        <v>0</v>
      </c>
      <c r="AA178" s="84"/>
      <c r="AB178" s="85"/>
    </row>
    <row r="179" spans="1:28" ht="29.25" customHeight="1">
      <c r="A179" s="81"/>
      <c r="B179" s="82"/>
      <c r="C179" s="317"/>
      <c r="D179" s="325"/>
      <c r="E179" s="330"/>
      <c r="F179" s="330"/>
      <c r="G179" s="330"/>
      <c r="H179" s="330"/>
      <c r="I179" s="86" t="s">
        <v>43</v>
      </c>
      <c r="J179" s="86" t="str">
        <f t="shared" si="80"/>
        <v xml:space="preserve"> </v>
      </c>
      <c r="K179" s="86" t="str">
        <f t="shared" si="91"/>
        <v xml:space="preserve"> </v>
      </c>
      <c r="L179" s="86" t="str">
        <f t="shared" si="92"/>
        <v xml:space="preserve"> </v>
      </c>
      <c r="M179" s="86" t="str">
        <f t="shared" si="93"/>
        <v xml:space="preserve"> </v>
      </c>
      <c r="N179" s="86" t="str">
        <f t="shared" si="94"/>
        <v xml:space="preserve"> </v>
      </c>
      <c r="O179" s="86" t="str">
        <f t="shared" si="97"/>
        <v xml:space="preserve"> </v>
      </c>
      <c r="P179" s="86" t="str">
        <f t="shared" si="98"/>
        <v xml:space="preserve"> </v>
      </c>
      <c r="Q179" s="86" t="str">
        <f t="shared" si="81"/>
        <v xml:space="preserve"> </v>
      </c>
      <c r="R179" s="86" t="str">
        <f t="shared" si="82"/>
        <v xml:space="preserve"> </v>
      </c>
      <c r="S179" s="86" t="str">
        <f t="shared" si="83"/>
        <v xml:space="preserve"> </v>
      </c>
      <c r="T179" s="86" t="str">
        <f t="shared" si="84"/>
        <v xml:space="preserve"> </v>
      </c>
      <c r="U179" s="86" t="str">
        <f t="shared" si="85"/>
        <v xml:space="preserve"> </v>
      </c>
      <c r="V179" s="86" t="str">
        <f t="shared" si="86"/>
        <v xml:space="preserve"> </v>
      </c>
      <c r="W179" s="86" t="str">
        <f t="shared" si="87"/>
        <v xml:space="preserve"> </v>
      </c>
      <c r="X179" s="86" t="str">
        <f t="shared" si="88"/>
        <v xml:space="preserve"> </v>
      </c>
      <c r="Y179" s="86" t="str">
        <f t="shared" si="89"/>
        <v xml:space="preserve"> </v>
      </c>
      <c r="Z179" s="86" t="str">
        <f t="shared" si="90"/>
        <v xml:space="preserve"> </v>
      </c>
      <c r="AA179" s="84"/>
      <c r="AB179" s="85"/>
    </row>
    <row r="180" spans="1:28" ht="29.25" customHeight="1">
      <c r="A180" s="81"/>
      <c r="B180" s="82"/>
      <c r="C180" s="316" t="s">
        <v>212</v>
      </c>
      <c r="D180" s="324" t="s">
        <v>214</v>
      </c>
      <c r="E180" s="329">
        <v>2024</v>
      </c>
      <c r="F180" s="329" t="s">
        <v>0</v>
      </c>
      <c r="G180" s="329" t="s">
        <v>130</v>
      </c>
      <c r="H180" s="329"/>
      <c r="I180" s="83"/>
      <c r="J180" s="83"/>
      <c r="K180" s="83"/>
      <c r="L180" s="83"/>
      <c r="M180" s="83"/>
      <c r="N180" s="83"/>
      <c r="O180" s="83">
        <f t="shared" si="97"/>
        <v>0</v>
      </c>
      <c r="P180" s="83">
        <f t="shared" si="98"/>
        <v>0</v>
      </c>
      <c r="Q180" s="83">
        <f t="shared" si="81"/>
        <v>0</v>
      </c>
      <c r="R180" s="83">
        <f t="shared" si="82"/>
        <v>0</v>
      </c>
      <c r="S180" s="83">
        <f t="shared" si="83"/>
        <v>0</v>
      </c>
      <c r="T180" s="83">
        <f t="shared" si="84"/>
        <v>0</v>
      </c>
      <c r="U180" s="83">
        <f t="shared" si="85"/>
        <v>0</v>
      </c>
      <c r="V180" s="83">
        <f t="shared" si="86"/>
        <v>0</v>
      </c>
      <c r="W180" s="83">
        <f t="shared" si="87"/>
        <v>0</v>
      </c>
      <c r="X180" s="83">
        <f t="shared" si="88"/>
        <v>0</v>
      </c>
      <c r="Y180" s="83">
        <f t="shared" si="89"/>
        <v>0</v>
      </c>
      <c r="Z180" s="83">
        <f t="shared" si="90"/>
        <v>0</v>
      </c>
      <c r="AA180" s="84"/>
      <c r="AB180" s="85"/>
    </row>
    <row r="181" spans="1:28" ht="29.25" customHeight="1">
      <c r="A181" s="81"/>
      <c r="B181" s="82"/>
      <c r="C181" s="317"/>
      <c r="D181" s="325"/>
      <c r="E181" s="330"/>
      <c r="F181" s="330"/>
      <c r="G181" s="330"/>
      <c r="H181" s="330"/>
      <c r="I181" s="86"/>
      <c r="J181" s="86"/>
      <c r="K181" s="86"/>
      <c r="L181" s="86"/>
      <c r="M181" s="86"/>
      <c r="N181" s="86"/>
      <c r="O181" s="86">
        <f t="shared" si="97"/>
        <v>0</v>
      </c>
      <c r="P181" s="86">
        <f t="shared" si="98"/>
        <v>0</v>
      </c>
      <c r="Q181" s="86">
        <f t="shared" si="81"/>
        <v>0</v>
      </c>
      <c r="R181" s="86">
        <f t="shared" si="82"/>
        <v>0</v>
      </c>
      <c r="S181" s="86">
        <f t="shared" si="83"/>
        <v>0</v>
      </c>
      <c r="T181" s="86">
        <f t="shared" si="84"/>
        <v>0</v>
      </c>
      <c r="U181" s="86">
        <f t="shared" si="85"/>
        <v>0</v>
      </c>
      <c r="V181" s="86">
        <f t="shared" si="86"/>
        <v>0</v>
      </c>
      <c r="W181" s="86">
        <f t="shared" si="87"/>
        <v>0</v>
      </c>
      <c r="X181" s="86">
        <f t="shared" si="88"/>
        <v>0</v>
      </c>
      <c r="Y181" s="86">
        <f t="shared" si="89"/>
        <v>0</v>
      </c>
      <c r="Z181" s="86">
        <f t="shared" si="90"/>
        <v>0</v>
      </c>
      <c r="AA181" s="84"/>
      <c r="AB181" s="85"/>
    </row>
    <row r="182" spans="1:28" ht="29.25" customHeight="1">
      <c r="A182" s="81"/>
      <c r="B182" s="82"/>
      <c r="C182" s="316" t="s">
        <v>212</v>
      </c>
      <c r="D182" s="324"/>
      <c r="E182" s="329"/>
      <c r="F182" s="329"/>
      <c r="G182" s="329"/>
      <c r="H182" s="329"/>
      <c r="I182" s="83"/>
      <c r="J182" s="83"/>
      <c r="K182" s="83"/>
      <c r="L182" s="83"/>
      <c r="M182" s="83"/>
      <c r="N182" s="83"/>
      <c r="O182" s="83">
        <f t="shared" si="97"/>
        <v>0</v>
      </c>
      <c r="P182" s="83">
        <f t="shared" si="98"/>
        <v>0</v>
      </c>
      <c r="Q182" s="83">
        <f t="shared" si="81"/>
        <v>0</v>
      </c>
      <c r="R182" s="83">
        <f t="shared" si="82"/>
        <v>0</v>
      </c>
      <c r="S182" s="83">
        <f t="shared" si="83"/>
        <v>0</v>
      </c>
      <c r="T182" s="83">
        <f t="shared" si="84"/>
        <v>0</v>
      </c>
      <c r="U182" s="83">
        <f t="shared" si="85"/>
        <v>0</v>
      </c>
      <c r="V182" s="83">
        <f t="shared" si="86"/>
        <v>0</v>
      </c>
      <c r="W182" s="83">
        <f t="shared" si="87"/>
        <v>0</v>
      </c>
      <c r="X182" s="83">
        <f t="shared" si="88"/>
        <v>0</v>
      </c>
      <c r="Y182" s="83">
        <f t="shared" si="89"/>
        <v>0</v>
      </c>
      <c r="Z182" s="83">
        <f t="shared" si="90"/>
        <v>0</v>
      </c>
      <c r="AA182" s="84"/>
      <c r="AB182" s="85"/>
    </row>
    <row r="183" spans="1:28" ht="29.25" customHeight="1">
      <c r="A183" s="81"/>
      <c r="B183" s="82"/>
      <c r="C183" s="317"/>
      <c r="D183" s="325"/>
      <c r="E183" s="330"/>
      <c r="F183" s="330"/>
      <c r="G183" s="330"/>
      <c r="H183" s="330"/>
      <c r="I183" s="86"/>
      <c r="J183" s="86"/>
      <c r="K183" s="86"/>
      <c r="L183" s="86"/>
      <c r="M183" s="86"/>
      <c r="N183" s="86"/>
      <c r="O183" s="86">
        <f t="shared" si="97"/>
        <v>0</v>
      </c>
      <c r="P183" s="86">
        <f t="shared" si="98"/>
        <v>0</v>
      </c>
      <c r="Q183" s="86">
        <f t="shared" si="81"/>
        <v>0</v>
      </c>
      <c r="R183" s="86">
        <f t="shared" si="82"/>
        <v>0</v>
      </c>
      <c r="S183" s="86">
        <f t="shared" si="83"/>
        <v>0</v>
      </c>
      <c r="T183" s="86">
        <f t="shared" si="84"/>
        <v>0</v>
      </c>
      <c r="U183" s="86">
        <f t="shared" si="85"/>
        <v>0</v>
      </c>
      <c r="V183" s="86">
        <f t="shared" si="86"/>
        <v>0</v>
      </c>
      <c r="W183" s="86">
        <f t="shared" si="87"/>
        <v>0</v>
      </c>
      <c r="X183" s="86">
        <f t="shared" si="88"/>
        <v>0</v>
      </c>
      <c r="Y183" s="86">
        <f t="shared" si="89"/>
        <v>0</v>
      </c>
      <c r="Z183" s="86">
        <f t="shared" si="90"/>
        <v>0</v>
      </c>
      <c r="AA183" s="84"/>
      <c r="AB183" s="85"/>
    </row>
    <row r="184" spans="1:28" ht="29.25" customHeight="1">
      <c r="B184" s="7"/>
      <c r="C184" s="316" t="s">
        <v>212</v>
      </c>
      <c r="D184" s="318"/>
      <c r="E184" s="320"/>
      <c r="F184" s="320"/>
      <c r="G184" s="320"/>
      <c r="H184" s="320"/>
      <c r="I184" s="75"/>
      <c r="J184" s="75"/>
      <c r="K184" s="75"/>
      <c r="L184" s="75"/>
      <c r="M184" s="75"/>
      <c r="N184" s="75"/>
      <c r="O184" s="75">
        <f t="shared" si="95"/>
        <v>0</v>
      </c>
      <c r="P184" s="75">
        <f t="shared" si="96"/>
        <v>0</v>
      </c>
      <c r="Q184" s="75">
        <f t="shared" si="81"/>
        <v>0</v>
      </c>
      <c r="R184" s="75">
        <f t="shared" si="82"/>
        <v>0</v>
      </c>
      <c r="S184" s="75">
        <f t="shared" si="83"/>
        <v>0</v>
      </c>
      <c r="T184" s="75">
        <f t="shared" si="84"/>
        <v>0</v>
      </c>
      <c r="U184" s="75">
        <f t="shared" si="85"/>
        <v>0</v>
      </c>
      <c r="V184" s="75">
        <f t="shared" si="86"/>
        <v>0</v>
      </c>
      <c r="W184" s="75">
        <f t="shared" si="87"/>
        <v>0</v>
      </c>
      <c r="X184" s="75">
        <f t="shared" si="88"/>
        <v>0</v>
      </c>
      <c r="Y184" s="75">
        <f t="shared" si="89"/>
        <v>0</v>
      </c>
      <c r="Z184" s="75">
        <f t="shared" si="90"/>
        <v>0</v>
      </c>
      <c r="AB184" s="76"/>
    </row>
    <row r="185" spans="1:28" ht="29.25" customHeight="1">
      <c r="B185" s="7"/>
      <c r="C185" s="317"/>
      <c r="D185" s="319"/>
      <c r="E185" s="321"/>
      <c r="F185" s="321"/>
      <c r="G185" s="321"/>
      <c r="H185" s="321"/>
      <c r="I185" s="78"/>
      <c r="J185" s="78"/>
      <c r="K185" s="78"/>
      <c r="L185" s="78"/>
      <c r="M185" s="78"/>
      <c r="N185" s="78"/>
      <c r="O185" s="78">
        <f t="shared" si="95"/>
        <v>0</v>
      </c>
      <c r="P185" s="78">
        <f t="shared" si="96"/>
        <v>0</v>
      </c>
      <c r="Q185" s="78">
        <f t="shared" si="81"/>
        <v>0</v>
      </c>
      <c r="R185" s="78">
        <f t="shared" si="82"/>
        <v>0</v>
      </c>
      <c r="S185" s="78">
        <f t="shared" si="83"/>
        <v>0</v>
      </c>
      <c r="T185" s="78">
        <f t="shared" si="84"/>
        <v>0</v>
      </c>
      <c r="U185" s="78">
        <f t="shared" si="85"/>
        <v>0</v>
      </c>
      <c r="V185" s="78">
        <f t="shared" si="86"/>
        <v>0</v>
      </c>
      <c r="W185" s="78">
        <f t="shared" si="87"/>
        <v>0</v>
      </c>
      <c r="X185" s="78">
        <f t="shared" si="88"/>
        <v>0</v>
      </c>
      <c r="Y185" s="78">
        <f t="shared" si="89"/>
        <v>0</v>
      </c>
      <c r="Z185" s="78">
        <f t="shared" si="90"/>
        <v>0</v>
      </c>
      <c r="AB185" s="76"/>
    </row>
    <row r="186" spans="1:28" ht="15" customHeight="1">
      <c r="B186" s="7"/>
      <c r="C186" s="95"/>
      <c r="D186" s="58"/>
      <c r="E186" s="104"/>
      <c r="F186" s="104"/>
      <c r="G186" s="104"/>
      <c r="H186" s="104"/>
      <c r="I186" s="105"/>
      <c r="J186" s="105"/>
      <c r="K186" s="105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spans="1:28" ht="33.75" customHeight="1">
      <c r="B187" s="7"/>
      <c r="C187" s="60"/>
      <c r="D187" s="96" t="s">
        <v>215</v>
      </c>
      <c r="E187" s="97"/>
      <c r="F187" s="97"/>
      <c r="G187" s="97"/>
      <c r="H187" s="97"/>
      <c r="I187" s="97"/>
      <c r="J187" s="97"/>
      <c r="K187" s="9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 spans="1:28" ht="25.5" customHeight="1">
      <c r="B188" s="7"/>
      <c r="C188" s="63"/>
      <c r="D188" s="99" t="s">
        <v>216</v>
      </c>
      <c r="E188" s="100"/>
      <c r="F188" s="100"/>
      <c r="G188" s="100"/>
      <c r="H188" s="100"/>
      <c r="I188" s="100"/>
      <c r="J188" s="100"/>
      <c r="K188" s="101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8" ht="38.1" customHeight="1">
      <c r="B189" s="7"/>
      <c r="C189" s="326" t="s">
        <v>31</v>
      </c>
      <c r="D189" s="326" t="s">
        <v>32</v>
      </c>
      <c r="E189" s="327" t="s">
        <v>33</v>
      </c>
      <c r="F189" s="326" t="str">
        <f>F$25</f>
        <v>Status der 
Umsetzung</v>
      </c>
      <c r="G189" s="326" t="s">
        <v>35</v>
      </c>
      <c r="H189" s="326" t="s">
        <v>36</v>
      </c>
      <c r="I189" s="67" t="str">
        <f>I25</f>
        <v/>
      </c>
      <c r="J189" s="67" t="str">
        <f>J25</f>
        <v/>
      </c>
      <c r="K189" s="67" t="str">
        <f>K25</f>
        <v/>
      </c>
      <c r="L189" s="67" t="str">
        <f>L25</f>
        <v>Ziele CO2 &amp; Kompetenzen</v>
      </c>
      <c r="M189" s="67" t="str">
        <f>M25</f>
        <v>Ziele CO2 &amp; Kompetenzen</v>
      </c>
      <c r="N189" s="67" t="str">
        <f t="shared" ref="N189:Z189" si="99">N25</f>
        <v/>
      </c>
      <c r="O189" s="67" t="str">
        <f t="shared" si="99"/>
        <v/>
      </c>
      <c r="P189" s="67" t="str">
        <f t="shared" si="99"/>
        <v/>
      </c>
      <c r="Q189" s="67" t="str">
        <f t="shared" si="99"/>
        <v/>
      </c>
      <c r="R189" s="67" t="str">
        <f t="shared" si="99"/>
        <v/>
      </c>
      <c r="S189" s="67" t="str">
        <f t="shared" si="99"/>
        <v/>
      </c>
      <c r="T189" s="67" t="str">
        <f t="shared" si="99"/>
        <v/>
      </c>
      <c r="U189" s="67" t="str">
        <f t="shared" si="99"/>
        <v/>
      </c>
      <c r="V189" s="67" t="str">
        <f t="shared" si="99"/>
        <v/>
      </c>
      <c r="W189" s="67" t="str">
        <f t="shared" si="99"/>
        <v/>
      </c>
      <c r="X189" s="67" t="str">
        <f t="shared" si="99"/>
        <v/>
      </c>
      <c r="Y189" s="67" t="str">
        <f t="shared" si="99"/>
        <v/>
      </c>
      <c r="Z189" s="67" t="str">
        <f t="shared" si="99"/>
        <v/>
      </c>
    </row>
    <row r="190" spans="1:28" ht="14.25" customHeight="1">
      <c r="B190" s="7"/>
      <c r="C190" s="326"/>
      <c r="D190" s="326"/>
      <c r="E190" s="328"/>
      <c r="F190" s="326"/>
      <c r="G190" s="326"/>
      <c r="H190" s="326"/>
      <c r="I190" s="68">
        <f>$I$9</f>
        <v>2019</v>
      </c>
      <c r="J190" s="68">
        <f>J$9</f>
        <v>2022</v>
      </c>
      <c r="K190" s="68">
        <f>K$9</f>
        <v>2022</v>
      </c>
      <c r="L190" s="68">
        <f>L$9</f>
        <v>2024</v>
      </c>
      <c r="M190" s="68">
        <f t="shared" ref="M190:Z190" si="100">L190+2</f>
        <v>2026</v>
      </c>
      <c r="N190" s="68">
        <f t="shared" si="100"/>
        <v>2028</v>
      </c>
      <c r="O190" s="68">
        <f t="shared" si="100"/>
        <v>2030</v>
      </c>
      <c r="P190" s="68">
        <f t="shared" si="100"/>
        <v>2032</v>
      </c>
      <c r="Q190" s="68">
        <f t="shared" si="100"/>
        <v>2034</v>
      </c>
      <c r="R190" s="68">
        <f t="shared" si="100"/>
        <v>2036</v>
      </c>
      <c r="S190" s="68">
        <f t="shared" si="100"/>
        <v>2038</v>
      </c>
      <c r="T190" s="68">
        <f t="shared" si="100"/>
        <v>2040</v>
      </c>
      <c r="U190" s="68">
        <f t="shared" si="100"/>
        <v>2042</v>
      </c>
      <c r="V190" s="68">
        <f t="shared" si="100"/>
        <v>2044</v>
      </c>
      <c r="W190" s="68">
        <f t="shared" si="100"/>
        <v>2046</v>
      </c>
      <c r="X190" s="68">
        <f t="shared" si="100"/>
        <v>2048</v>
      </c>
      <c r="Y190" s="68">
        <f t="shared" si="100"/>
        <v>2050</v>
      </c>
      <c r="Z190" s="68">
        <f t="shared" si="100"/>
        <v>2052</v>
      </c>
    </row>
    <row r="191" spans="1:28" ht="24" customHeight="1">
      <c r="B191" s="7"/>
      <c r="C191" s="69"/>
      <c r="D191" s="71"/>
      <c r="E191" s="102"/>
      <c r="F191" s="102"/>
      <c r="G191" s="102"/>
      <c r="H191" s="103" t="s">
        <v>37</v>
      </c>
      <c r="I191" s="73">
        <f t="shared" ref="I191:Z191" si="101">SUM(I192:I221)</f>
        <v>0</v>
      </c>
      <c r="J191" s="73">
        <f t="shared" si="101"/>
        <v>0</v>
      </c>
      <c r="K191" s="73">
        <f t="shared" si="101"/>
        <v>0</v>
      </c>
      <c r="L191" s="73">
        <f t="shared" si="101"/>
        <v>0</v>
      </c>
      <c r="M191" s="73">
        <f t="shared" si="101"/>
        <v>0</v>
      </c>
      <c r="N191" s="73">
        <f t="shared" si="101"/>
        <v>0</v>
      </c>
      <c r="O191" s="73">
        <f t="shared" si="101"/>
        <v>0</v>
      </c>
      <c r="P191" s="73">
        <f t="shared" si="101"/>
        <v>0</v>
      </c>
      <c r="Q191" s="73">
        <f t="shared" si="101"/>
        <v>0</v>
      </c>
      <c r="R191" s="73">
        <f t="shared" si="101"/>
        <v>0</v>
      </c>
      <c r="S191" s="73">
        <f t="shared" si="101"/>
        <v>0</v>
      </c>
      <c r="T191" s="73">
        <f t="shared" si="101"/>
        <v>0</v>
      </c>
      <c r="U191" s="73">
        <f t="shared" si="101"/>
        <v>0</v>
      </c>
      <c r="V191" s="73">
        <f t="shared" si="101"/>
        <v>0</v>
      </c>
      <c r="W191" s="73">
        <f t="shared" si="101"/>
        <v>0</v>
      </c>
      <c r="X191" s="73">
        <f t="shared" si="101"/>
        <v>0</v>
      </c>
      <c r="Y191" s="73">
        <f t="shared" si="101"/>
        <v>0</v>
      </c>
      <c r="Z191" s="73">
        <f t="shared" si="101"/>
        <v>0</v>
      </c>
    </row>
    <row r="192" spans="1:28" ht="44.25" customHeight="1">
      <c r="B192" s="7"/>
      <c r="C192" s="316" t="s">
        <v>217</v>
      </c>
      <c r="D192" s="318" t="s">
        <v>218</v>
      </c>
      <c r="E192" s="320">
        <v>2022</v>
      </c>
      <c r="F192" s="320" t="s">
        <v>2</v>
      </c>
      <c r="G192" s="320" t="s">
        <v>219</v>
      </c>
      <c r="H192" s="320" t="s">
        <v>220</v>
      </c>
      <c r="I192" s="75"/>
      <c r="J192" s="75">
        <f t="shared" ref="J192:J221" si="102">I192</f>
        <v>0</v>
      </c>
      <c r="K192" s="75" t="s">
        <v>221</v>
      </c>
      <c r="L192" s="75" t="s">
        <v>222</v>
      </c>
      <c r="M192" s="75" t="s">
        <v>223</v>
      </c>
      <c r="N192" s="75" t="s">
        <v>224</v>
      </c>
      <c r="O192" s="75" t="s">
        <v>225</v>
      </c>
      <c r="P192" s="75" t="s">
        <v>226</v>
      </c>
      <c r="Q192" s="75" t="str">
        <f t="shared" ref="Q192:Q221" si="103">P192</f>
        <v>55 Produkte</v>
      </c>
      <c r="R192" s="75" t="str">
        <f t="shared" ref="R192:R221" si="104">Q192</f>
        <v>55 Produkte</v>
      </c>
      <c r="S192" s="75" t="str">
        <f t="shared" ref="S192:S221" si="105">R192</f>
        <v>55 Produkte</v>
      </c>
      <c r="T192" s="75" t="str">
        <f t="shared" ref="T192:T221" si="106">S192</f>
        <v>55 Produkte</v>
      </c>
      <c r="U192" s="75" t="str">
        <f t="shared" ref="U192:U221" si="107">T192</f>
        <v>55 Produkte</v>
      </c>
      <c r="V192" s="75" t="str">
        <f t="shared" ref="V192:V221" si="108">U192</f>
        <v>55 Produkte</v>
      </c>
      <c r="W192" s="75" t="str">
        <f t="shared" ref="W192:W221" si="109">V192</f>
        <v>55 Produkte</v>
      </c>
      <c r="X192" s="75" t="str">
        <f t="shared" ref="X192:X221" si="110">W192</f>
        <v>55 Produkte</v>
      </c>
      <c r="Y192" s="75" t="str">
        <f t="shared" ref="Y192:Y221" si="111">X192</f>
        <v>55 Produkte</v>
      </c>
      <c r="Z192" s="75" t="str">
        <f t="shared" ref="Z192:Z221" si="112">Y192</f>
        <v>55 Produkte</v>
      </c>
      <c r="AB192" s="76"/>
    </row>
    <row r="193" spans="2:28" ht="29.25" customHeight="1">
      <c r="B193" s="7"/>
      <c r="C193" s="317"/>
      <c r="D193" s="319"/>
      <c r="E193" s="321"/>
      <c r="F193" s="321"/>
      <c r="G193" s="321"/>
      <c r="H193" s="321"/>
      <c r="I193" s="78" t="s">
        <v>43</v>
      </c>
      <c r="J193" s="78" t="str">
        <f t="shared" si="102"/>
        <v xml:space="preserve"> </v>
      </c>
      <c r="K193" s="78" t="str">
        <f t="shared" ref="K193:K221" si="113">J193</f>
        <v xml:space="preserve"> </v>
      </c>
      <c r="L193" s="78" t="str">
        <f t="shared" ref="L193:L221" si="114">K193</f>
        <v xml:space="preserve"> </v>
      </c>
      <c r="M193" s="78" t="str">
        <f t="shared" ref="M193:M221" si="115">L193</f>
        <v xml:space="preserve"> </v>
      </c>
      <c r="N193" s="78" t="str">
        <f t="shared" ref="N193:N221" si="116">M193</f>
        <v xml:space="preserve"> </v>
      </c>
      <c r="O193" s="78" t="str">
        <f t="shared" ref="O193:O221" si="117">N193</f>
        <v xml:space="preserve"> </v>
      </c>
      <c r="P193" s="78" t="str">
        <f t="shared" ref="P193:P221" si="118">O193</f>
        <v xml:space="preserve"> </v>
      </c>
      <c r="Q193" s="78" t="str">
        <f t="shared" si="103"/>
        <v xml:space="preserve"> </v>
      </c>
      <c r="R193" s="78" t="str">
        <f t="shared" si="104"/>
        <v xml:space="preserve"> </v>
      </c>
      <c r="S193" s="78" t="str">
        <f t="shared" si="105"/>
        <v xml:space="preserve"> </v>
      </c>
      <c r="T193" s="78" t="str">
        <f t="shared" si="106"/>
        <v xml:space="preserve"> </v>
      </c>
      <c r="U193" s="78" t="str">
        <f t="shared" si="107"/>
        <v xml:space="preserve"> </v>
      </c>
      <c r="V193" s="78" t="str">
        <f t="shared" si="108"/>
        <v xml:space="preserve"> </v>
      </c>
      <c r="W193" s="78" t="str">
        <f t="shared" si="109"/>
        <v xml:space="preserve"> </v>
      </c>
      <c r="X193" s="78" t="str">
        <f t="shared" si="110"/>
        <v xml:space="preserve"> </v>
      </c>
      <c r="Y193" s="78" t="str">
        <f t="shared" si="111"/>
        <v xml:space="preserve"> </v>
      </c>
      <c r="Z193" s="78" t="str">
        <f t="shared" si="112"/>
        <v xml:space="preserve"> </v>
      </c>
      <c r="AB193" s="76"/>
    </row>
    <row r="194" spans="2:28" ht="29.25" customHeight="1">
      <c r="B194" s="7"/>
      <c r="C194" s="316" t="s">
        <v>227</v>
      </c>
      <c r="D194" s="318" t="s">
        <v>228</v>
      </c>
      <c r="E194" s="320">
        <v>2022</v>
      </c>
      <c r="F194" s="320" t="s">
        <v>2</v>
      </c>
      <c r="G194" s="320" t="s">
        <v>219</v>
      </c>
      <c r="H194" s="320" t="s">
        <v>220</v>
      </c>
      <c r="I194" s="75"/>
      <c r="J194" s="75">
        <f t="shared" si="102"/>
        <v>0</v>
      </c>
      <c r="K194" s="75" t="s">
        <v>229</v>
      </c>
      <c r="L194" s="75" t="s">
        <v>230</v>
      </c>
      <c r="M194" s="75" t="s">
        <v>231</v>
      </c>
      <c r="N194" s="75" t="s">
        <v>232</v>
      </c>
      <c r="O194" s="75" t="s">
        <v>233</v>
      </c>
      <c r="P194" s="75" t="str">
        <f t="shared" si="118"/>
        <v>50% nachhaltiger Bezug</v>
      </c>
      <c r="Q194" s="75" t="str">
        <f t="shared" si="103"/>
        <v>50% nachhaltiger Bezug</v>
      </c>
      <c r="R194" s="75" t="str">
        <f t="shared" si="104"/>
        <v>50% nachhaltiger Bezug</v>
      </c>
      <c r="S194" s="75" t="str">
        <f t="shared" si="105"/>
        <v>50% nachhaltiger Bezug</v>
      </c>
      <c r="T194" s="75" t="str">
        <f t="shared" si="106"/>
        <v>50% nachhaltiger Bezug</v>
      </c>
      <c r="U194" s="75" t="str">
        <f t="shared" si="107"/>
        <v>50% nachhaltiger Bezug</v>
      </c>
      <c r="V194" s="75" t="str">
        <f t="shared" si="108"/>
        <v>50% nachhaltiger Bezug</v>
      </c>
      <c r="W194" s="75" t="str">
        <f t="shared" si="109"/>
        <v>50% nachhaltiger Bezug</v>
      </c>
      <c r="X194" s="75" t="str">
        <f t="shared" si="110"/>
        <v>50% nachhaltiger Bezug</v>
      </c>
      <c r="Y194" s="75" t="str">
        <f t="shared" si="111"/>
        <v>50% nachhaltiger Bezug</v>
      </c>
      <c r="Z194" s="75" t="str">
        <f t="shared" si="112"/>
        <v>50% nachhaltiger Bezug</v>
      </c>
      <c r="AB194" s="76"/>
    </row>
    <row r="195" spans="2:28" ht="29.25" customHeight="1">
      <c r="B195" s="7"/>
      <c r="C195" s="317"/>
      <c r="D195" s="319"/>
      <c r="E195" s="321"/>
      <c r="F195" s="321"/>
      <c r="G195" s="321"/>
      <c r="H195" s="321"/>
      <c r="I195" s="78" t="s">
        <v>43</v>
      </c>
      <c r="J195" s="78" t="str">
        <f t="shared" si="102"/>
        <v xml:space="preserve"> </v>
      </c>
      <c r="K195" s="78" t="str">
        <f t="shared" si="113"/>
        <v xml:space="preserve"> </v>
      </c>
      <c r="L195" s="78" t="str">
        <f t="shared" si="114"/>
        <v xml:space="preserve"> </v>
      </c>
      <c r="M195" s="78" t="str">
        <f t="shared" si="115"/>
        <v xml:space="preserve"> </v>
      </c>
      <c r="N195" s="78" t="str">
        <f t="shared" si="116"/>
        <v xml:space="preserve"> </v>
      </c>
      <c r="O195" s="78" t="str">
        <f t="shared" si="117"/>
        <v xml:space="preserve"> </v>
      </c>
      <c r="P195" s="78" t="str">
        <f t="shared" si="118"/>
        <v xml:space="preserve"> </v>
      </c>
      <c r="Q195" s="78" t="str">
        <f t="shared" si="103"/>
        <v xml:space="preserve"> </v>
      </c>
      <c r="R195" s="78" t="str">
        <f t="shared" si="104"/>
        <v xml:space="preserve"> </v>
      </c>
      <c r="S195" s="78" t="str">
        <f t="shared" si="105"/>
        <v xml:space="preserve"> </v>
      </c>
      <c r="T195" s="78" t="str">
        <f t="shared" si="106"/>
        <v xml:space="preserve"> </v>
      </c>
      <c r="U195" s="78" t="str">
        <f t="shared" si="107"/>
        <v xml:space="preserve"> </v>
      </c>
      <c r="V195" s="78" t="str">
        <f t="shared" si="108"/>
        <v xml:space="preserve"> </v>
      </c>
      <c r="W195" s="78" t="str">
        <f t="shared" si="109"/>
        <v xml:space="preserve"> </v>
      </c>
      <c r="X195" s="78" t="str">
        <f t="shared" si="110"/>
        <v xml:space="preserve"> </v>
      </c>
      <c r="Y195" s="78" t="str">
        <f t="shared" si="111"/>
        <v xml:space="preserve"> </v>
      </c>
      <c r="Z195" s="78" t="str">
        <f t="shared" si="112"/>
        <v xml:space="preserve"> </v>
      </c>
      <c r="AB195" s="76"/>
    </row>
    <row r="196" spans="2:28" ht="29.25" customHeight="1">
      <c r="B196" s="7"/>
      <c r="C196" s="316" t="s">
        <v>234</v>
      </c>
      <c r="D196" s="318" t="s">
        <v>235</v>
      </c>
      <c r="E196" s="320">
        <v>2021</v>
      </c>
      <c r="F196" s="320" t="s">
        <v>1</v>
      </c>
      <c r="G196" s="320" t="s">
        <v>236</v>
      </c>
      <c r="H196" s="320" t="s">
        <v>236</v>
      </c>
      <c r="I196" s="75"/>
      <c r="J196" s="75">
        <f t="shared" si="102"/>
        <v>0</v>
      </c>
      <c r="K196" s="75">
        <f t="shared" si="113"/>
        <v>0</v>
      </c>
      <c r="L196" s="75">
        <f t="shared" si="114"/>
        <v>0</v>
      </c>
      <c r="M196" s="75">
        <f t="shared" si="115"/>
        <v>0</v>
      </c>
      <c r="N196" s="75">
        <f t="shared" si="116"/>
        <v>0</v>
      </c>
      <c r="O196" s="75">
        <f t="shared" si="117"/>
        <v>0</v>
      </c>
      <c r="P196" s="75">
        <f t="shared" si="118"/>
        <v>0</v>
      </c>
      <c r="Q196" s="75">
        <f t="shared" si="103"/>
        <v>0</v>
      </c>
      <c r="R196" s="75">
        <f t="shared" si="104"/>
        <v>0</v>
      </c>
      <c r="S196" s="75">
        <f t="shared" si="105"/>
        <v>0</v>
      </c>
      <c r="T196" s="75">
        <f t="shared" si="106"/>
        <v>0</v>
      </c>
      <c r="U196" s="75">
        <f t="shared" si="107"/>
        <v>0</v>
      </c>
      <c r="V196" s="75">
        <f t="shared" si="108"/>
        <v>0</v>
      </c>
      <c r="W196" s="75">
        <f t="shared" si="109"/>
        <v>0</v>
      </c>
      <c r="X196" s="75">
        <f t="shared" si="110"/>
        <v>0</v>
      </c>
      <c r="Y196" s="75">
        <f t="shared" si="111"/>
        <v>0</v>
      </c>
      <c r="Z196" s="75">
        <f t="shared" si="112"/>
        <v>0</v>
      </c>
      <c r="AB196" s="76"/>
    </row>
    <row r="197" spans="2:28" ht="29.25" customHeight="1">
      <c r="B197" s="7"/>
      <c r="C197" s="317"/>
      <c r="D197" s="319"/>
      <c r="E197" s="321"/>
      <c r="F197" s="321"/>
      <c r="G197" s="321"/>
      <c r="H197" s="321"/>
      <c r="I197" s="78" t="s">
        <v>43</v>
      </c>
      <c r="J197" s="78" t="str">
        <f t="shared" si="102"/>
        <v xml:space="preserve"> </v>
      </c>
      <c r="K197" s="78" t="str">
        <f t="shared" si="113"/>
        <v xml:space="preserve"> </v>
      </c>
      <c r="L197" s="78" t="str">
        <f t="shared" si="114"/>
        <v xml:space="preserve"> </v>
      </c>
      <c r="M197" s="78" t="str">
        <f t="shared" si="115"/>
        <v xml:space="preserve"> </v>
      </c>
      <c r="N197" s="78" t="str">
        <f t="shared" si="116"/>
        <v xml:space="preserve"> </v>
      </c>
      <c r="O197" s="78" t="str">
        <f t="shared" si="117"/>
        <v xml:space="preserve"> </v>
      </c>
      <c r="P197" s="78" t="str">
        <f t="shared" si="118"/>
        <v xml:space="preserve"> </v>
      </c>
      <c r="Q197" s="78" t="str">
        <f t="shared" si="103"/>
        <v xml:space="preserve"> </v>
      </c>
      <c r="R197" s="78" t="str">
        <f t="shared" si="104"/>
        <v xml:space="preserve"> </v>
      </c>
      <c r="S197" s="78" t="str">
        <f t="shared" si="105"/>
        <v xml:space="preserve"> </v>
      </c>
      <c r="T197" s="78" t="str">
        <f t="shared" si="106"/>
        <v xml:space="preserve"> </v>
      </c>
      <c r="U197" s="78" t="str">
        <f t="shared" si="107"/>
        <v xml:space="preserve"> </v>
      </c>
      <c r="V197" s="78" t="str">
        <f t="shared" si="108"/>
        <v xml:space="preserve"> </v>
      </c>
      <c r="W197" s="78" t="str">
        <f t="shared" si="109"/>
        <v xml:space="preserve"> </v>
      </c>
      <c r="X197" s="78" t="str">
        <f t="shared" si="110"/>
        <v xml:space="preserve"> </v>
      </c>
      <c r="Y197" s="78" t="str">
        <f t="shared" si="111"/>
        <v xml:space="preserve"> </v>
      </c>
      <c r="Z197" s="78" t="str">
        <f t="shared" si="112"/>
        <v xml:space="preserve"> </v>
      </c>
      <c r="AB197" s="76"/>
    </row>
    <row r="198" spans="2:28" ht="29.25" customHeight="1">
      <c r="B198" s="7"/>
      <c r="C198" s="316" t="s">
        <v>237</v>
      </c>
      <c r="D198" s="318" t="s">
        <v>238</v>
      </c>
      <c r="E198" s="320">
        <v>2021</v>
      </c>
      <c r="F198" s="320" t="s">
        <v>1</v>
      </c>
      <c r="G198" s="320" t="s">
        <v>113</v>
      </c>
      <c r="H198" s="320" t="s">
        <v>113</v>
      </c>
      <c r="I198" s="75"/>
      <c r="J198" s="75">
        <f t="shared" si="102"/>
        <v>0</v>
      </c>
      <c r="K198" s="75">
        <f t="shared" si="113"/>
        <v>0</v>
      </c>
      <c r="L198" s="75">
        <f t="shared" si="114"/>
        <v>0</v>
      </c>
      <c r="M198" s="75">
        <f t="shared" si="115"/>
        <v>0</v>
      </c>
      <c r="N198" s="75">
        <f t="shared" si="116"/>
        <v>0</v>
      </c>
      <c r="O198" s="75">
        <f t="shared" si="117"/>
        <v>0</v>
      </c>
      <c r="P198" s="75">
        <f t="shared" si="118"/>
        <v>0</v>
      </c>
      <c r="Q198" s="75">
        <f t="shared" si="103"/>
        <v>0</v>
      </c>
      <c r="R198" s="75">
        <f t="shared" si="104"/>
        <v>0</v>
      </c>
      <c r="S198" s="75">
        <f t="shared" si="105"/>
        <v>0</v>
      </c>
      <c r="T198" s="75">
        <f t="shared" si="106"/>
        <v>0</v>
      </c>
      <c r="U198" s="75">
        <f t="shared" si="107"/>
        <v>0</v>
      </c>
      <c r="V198" s="75">
        <f t="shared" si="108"/>
        <v>0</v>
      </c>
      <c r="W198" s="75">
        <f t="shared" si="109"/>
        <v>0</v>
      </c>
      <c r="X198" s="75">
        <f t="shared" si="110"/>
        <v>0</v>
      </c>
      <c r="Y198" s="75">
        <f t="shared" si="111"/>
        <v>0</v>
      </c>
      <c r="Z198" s="75">
        <f t="shared" si="112"/>
        <v>0</v>
      </c>
      <c r="AB198" s="76"/>
    </row>
    <row r="199" spans="2:28" ht="29.25" customHeight="1">
      <c r="B199" s="7"/>
      <c r="C199" s="317"/>
      <c r="D199" s="319"/>
      <c r="E199" s="321"/>
      <c r="F199" s="321"/>
      <c r="G199" s="321"/>
      <c r="H199" s="321"/>
      <c r="I199" s="78" t="s">
        <v>43</v>
      </c>
      <c r="J199" s="78" t="str">
        <f t="shared" si="102"/>
        <v xml:space="preserve"> </v>
      </c>
      <c r="K199" s="78" t="str">
        <f t="shared" si="113"/>
        <v xml:space="preserve"> </v>
      </c>
      <c r="L199" s="78" t="str">
        <f t="shared" si="114"/>
        <v xml:space="preserve"> </v>
      </c>
      <c r="M199" s="78" t="str">
        <f t="shared" si="115"/>
        <v xml:space="preserve"> </v>
      </c>
      <c r="N199" s="78" t="str">
        <f t="shared" si="116"/>
        <v xml:space="preserve"> </v>
      </c>
      <c r="O199" s="78" t="str">
        <f t="shared" si="117"/>
        <v xml:space="preserve"> </v>
      </c>
      <c r="P199" s="78" t="str">
        <f t="shared" si="118"/>
        <v xml:space="preserve"> </v>
      </c>
      <c r="Q199" s="78" t="str">
        <f t="shared" si="103"/>
        <v xml:space="preserve"> </v>
      </c>
      <c r="R199" s="78" t="str">
        <f t="shared" si="104"/>
        <v xml:space="preserve"> </v>
      </c>
      <c r="S199" s="78" t="str">
        <f t="shared" si="105"/>
        <v xml:space="preserve"> </v>
      </c>
      <c r="T199" s="78" t="str">
        <f t="shared" si="106"/>
        <v xml:space="preserve"> </v>
      </c>
      <c r="U199" s="78" t="str">
        <f t="shared" si="107"/>
        <v xml:space="preserve"> </v>
      </c>
      <c r="V199" s="78" t="str">
        <f t="shared" si="108"/>
        <v xml:space="preserve"> </v>
      </c>
      <c r="W199" s="78" t="str">
        <f t="shared" si="109"/>
        <v xml:space="preserve"> </v>
      </c>
      <c r="X199" s="78" t="str">
        <f t="shared" si="110"/>
        <v xml:space="preserve"> </v>
      </c>
      <c r="Y199" s="78" t="str">
        <f t="shared" si="111"/>
        <v xml:space="preserve"> </v>
      </c>
      <c r="Z199" s="78" t="str">
        <f t="shared" si="112"/>
        <v xml:space="preserve"> </v>
      </c>
      <c r="AB199" s="76"/>
    </row>
    <row r="200" spans="2:28" ht="29.25" customHeight="1">
      <c r="B200" s="7"/>
      <c r="C200" s="316" t="s">
        <v>239</v>
      </c>
      <c r="D200" s="318" t="s">
        <v>240</v>
      </c>
      <c r="E200" s="320">
        <v>2020</v>
      </c>
      <c r="F200" s="320" t="s">
        <v>2</v>
      </c>
      <c r="G200" s="320" t="s">
        <v>122</v>
      </c>
      <c r="H200" s="320" t="s">
        <v>241</v>
      </c>
      <c r="I200" s="75"/>
      <c r="J200" s="75">
        <f t="shared" si="102"/>
        <v>0</v>
      </c>
      <c r="K200" s="75">
        <f t="shared" si="113"/>
        <v>0</v>
      </c>
      <c r="L200" s="75">
        <f t="shared" si="114"/>
        <v>0</v>
      </c>
      <c r="M200" s="75">
        <f t="shared" si="115"/>
        <v>0</v>
      </c>
      <c r="N200" s="75">
        <f t="shared" si="116"/>
        <v>0</v>
      </c>
      <c r="O200" s="75">
        <f t="shared" si="117"/>
        <v>0</v>
      </c>
      <c r="P200" s="75">
        <f t="shared" si="118"/>
        <v>0</v>
      </c>
      <c r="Q200" s="75">
        <f t="shared" si="103"/>
        <v>0</v>
      </c>
      <c r="R200" s="75">
        <f t="shared" si="104"/>
        <v>0</v>
      </c>
      <c r="S200" s="75">
        <f t="shared" si="105"/>
        <v>0</v>
      </c>
      <c r="T200" s="75">
        <f t="shared" si="106"/>
        <v>0</v>
      </c>
      <c r="U200" s="75">
        <f t="shared" si="107"/>
        <v>0</v>
      </c>
      <c r="V200" s="75">
        <f t="shared" si="108"/>
        <v>0</v>
      </c>
      <c r="W200" s="75">
        <f t="shared" si="109"/>
        <v>0</v>
      </c>
      <c r="X200" s="75">
        <f t="shared" si="110"/>
        <v>0</v>
      </c>
      <c r="Y200" s="75">
        <f t="shared" si="111"/>
        <v>0</v>
      </c>
      <c r="Z200" s="75">
        <f t="shared" si="112"/>
        <v>0</v>
      </c>
      <c r="AB200" s="76"/>
    </row>
    <row r="201" spans="2:28" ht="29.25" customHeight="1">
      <c r="B201" s="7"/>
      <c r="C201" s="317"/>
      <c r="D201" s="319"/>
      <c r="E201" s="321"/>
      <c r="F201" s="321"/>
      <c r="G201" s="321"/>
      <c r="H201" s="321"/>
      <c r="I201" s="78" t="s">
        <v>43</v>
      </c>
      <c r="J201" s="78" t="str">
        <f t="shared" si="102"/>
        <v xml:space="preserve"> </v>
      </c>
      <c r="K201" s="78" t="str">
        <f t="shared" si="113"/>
        <v xml:space="preserve"> </v>
      </c>
      <c r="L201" s="78" t="str">
        <f t="shared" si="114"/>
        <v xml:space="preserve"> </v>
      </c>
      <c r="M201" s="78" t="str">
        <f t="shared" si="115"/>
        <v xml:space="preserve"> </v>
      </c>
      <c r="N201" s="78" t="str">
        <f t="shared" si="116"/>
        <v xml:space="preserve"> </v>
      </c>
      <c r="O201" s="78" t="str">
        <f t="shared" si="117"/>
        <v xml:space="preserve"> </v>
      </c>
      <c r="P201" s="78" t="str">
        <f t="shared" si="118"/>
        <v xml:space="preserve"> </v>
      </c>
      <c r="Q201" s="78" t="str">
        <f t="shared" si="103"/>
        <v xml:space="preserve"> </v>
      </c>
      <c r="R201" s="78" t="str">
        <f t="shared" si="104"/>
        <v xml:space="preserve"> </v>
      </c>
      <c r="S201" s="78" t="str">
        <f t="shared" si="105"/>
        <v xml:space="preserve"> </v>
      </c>
      <c r="T201" s="78" t="str">
        <f t="shared" si="106"/>
        <v xml:space="preserve"> </v>
      </c>
      <c r="U201" s="78" t="str">
        <f t="shared" si="107"/>
        <v xml:space="preserve"> </v>
      </c>
      <c r="V201" s="78" t="str">
        <f t="shared" si="108"/>
        <v xml:space="preserve"> </v>
      </c>
      <c r="W201" s="78" t="str">
        <f t="shared" si="109"/>
        <v xml:space="preserve"> </v>
      </c>
      <c r="X201" s="78" t="str">
        <f t="shared" si="110"/>
        <v xml:space="preserve"> </v>
      </c>
      <c r="Y201" s="78" t="str">
        <f t="shared" si="111"/>
        <v xml:space="preserve"> </v>
      </c>
      <c r="Z201" s="78" t="str">
        <f t="shared" si="112"/>
        <v xml:space="preserve"> </v>
      </c>
      <c r="AB201" s="76"/>
    </row>
    <row r="202" spans="2:28" ht="29.25" customHeight="1">
      <c r="B202" s="7"/>
      <c r="C202" s="316" t="s">
        <v>242</v>
      </c>
      <c r="D202" s="318" t="s">
        <v>243</v>
      </c>
      <c r="E202" s="320">
        <v>2024</v>
      </c>
      <c r="F202" s="320" t="s">
        <v>1</v>
      </c>
      <c r="G202" s="320" t="s">
        <v>244</v>
      </c>
      <c r="H202" s="320"/>
      <c r="I202" s="75"/>
      <c r="J202" s="75">
        <f t="shared" si="102"/>
        <v>0</v>
      </c>
      <c r="K202" s="75">
        <f t="shared" si="113"/>
        <v>0</v>
      </c>
      <c r="L202" s="75">
        <f t="shared" si="114"/>
        <v>0</v>
      </c>
      <c r="M202" s="75">
        <f t="shared" si="115"/>
        <v>0</v>
      </c>
      <c r="N202" s="75">
        <f t="shared" si="116"/>
        <v>0</v>
      </c>
      <c r="O202" s="75">
        <f t="shared" si="117"/>
        <v>0</v>
      </c>
      <c r="P202" s="75">
        <f t="shared" si="118"/>
        <v>0</v>
      </c>
      <c r="Q202" s="75">
        <f t="shared" si="103"/>
        <v>0</v>
      </c>
      <c r="R202" s="75">
        <f t="shared" si="104"/>
        <v>0</v>
      </c>
      <c r="S202" s="75">
        <f t="shared" si="105"/>
        <v>0</v>
      </c>
      <c r="T202" s="75">
        <f t="shared" si="106"/>
        <v>0</v>
      </c>
      <c r="U202" s="75">
        <f t="shared" si="107"/>
        <v>0</v>
      </c>
      <c r="V202" s="75">
        <f t="shared" si="108"/>
        <v>0</v>
      </c>
      <c r="W202" s="75">
        <f t="shared" si="109"/>
        <v>0</v>
      </c>
      <c r="X202" s="75">
        <f t="shared" si="110"/>
        <v>0</v>
      </c>
      <c r="Y202" s="75">
        <f t="shared" si="111"/>
        <v>0</v>
      </c>
      <c r="Z202" s="75">
        <f t="shared" si="112"/>
        <v>0</v>
      </c>
      <c r="AB202" s="76"/>
    </row>
    <row r="203" spans="2:28" ht="29.25" customHeight="1">
      <c r="B203" s="7"/>
      <c r="C203" s="317"/>
      <c r="D203" s="319"/>
      <c r="E203" s="321"/>
      <c r="F203" s="321"/>
      <c r="G203" s="321"/>
      <c r="H203" s="321"/>
      <c r="I203" s="78" t="s">
        <v>43</v>
      </c>
      <c r="J203" s="78" t="str">
        <f t="shared" si="102"/>
        <v xml:space="preserve"> </v>
      </c>
      <c r="K203" s="78" t="str">
        <f t="shared" si="113"/>
        <v xml:space="preserve"> </v>
      </c>
      <c r="L203" s="78" t="str">
        <f t="shared" si="114"/>
        <v xml:space="preserve"> </v>
      </c>
      <c r="M203" s="78" t="str">
        <f t="shared" si="115"/>
        <v xml:space="preserve"> </v>
      </c>
      <c r="N203" s="78" t="str">
        <f t="shared" si="116"/>
        <v xml:space="preserve"> </v>
      </c>
      <c r="O203" s="78" t="str">
        <f t="shared" si="117"/>
        <v xml:space="preserve"> </v>
      </c>
      <c r="P203" s="78" t="str">
        <f t="shared" si="118"/>
        <v xml:space="preserve"> </v>
      </c>
      <c r="Q203" s="78" t="str">
        <f t="shared" si="103"/>
        <v xml:space="preserve"> </v>
      </c>
      <c r="R203" s="78" t="str">
        <f t="shared" si="104"/>
        <v xml:space="preserve"> </v>
      </c>
      <c r="S203" s="78" t="str">
        <f t="shared" si="105"/>
        <v xml:space="preserve"> </v>
      </c>
      <c r="T203" s="78" t="str">
        <f t="shared" si="106"/>
        <v xml:space="preserve"> </v>
      </c>
      <c r="U203" s="78" t="str">
        <f t="shared" si="107"/>
        <v xml:space="preserve"> </v>
      </c>
      <c r="V203" s="78" t="str">
        <f t="shared" si="108"/>
        <v xml:space="preserve"> </v>
      </c>
      <c r="W203" s="78" t="str">
        <f t="shared" si="109"/>
        <v xml:space="preserve"> </v>
      </c>
      <c r="X203" s="78" t="str">
        <f t="shared" si="110"/>
        <v xml:space="preserve"> </v>
      </c>
      <c r="Y203" s="78" t="str">
        <f t="shared" si="111"/>
        <v xml:space="preserve"> </v>
      </c>
      <c r="Z203" s="78" t="str">
        <f t="shared" si="112"/>
        <v xml:space="preserve"> </v>
      </c>
      <c r="AB203" s="76"/>
    </row>
    <row r="204" spans="2:28" ht="29.25" customHeight="1">
      <c r="B204" s="7"/>
      <c r="C204" s="316" t="s">
        <v>245</v>
      </c>
      <c r="D204" s="318"/>
      <c r="E204" s="320"/>
      <c r="F204" s="320"/>
      <c r="G204" s="320"/>
      <c r="H204" s="320"/>
      <c r="I204" s="75"/>
      <c r="J204" s="75">
        <f t="shared" si="102"/>
        <v>0</v>
      </c>
      <c r="K204" s="75">
        <f t="shared" si="113"/>
        <v>0</v>
      </c>
      <c r="L204" s="75">
        <f t="shared" si="114"/>
        <v>0</v>
      </c>
      <c r="M204" s="75">
        <f t="shared" si="115"/>
        <v>0</v>
      </c>
      <c r="N204" s="75">
        <f t="shared" si="116"/>
        <v>0</v>
      </c>
      <c r="O204" s="75">
        <f t="shared" si="117"/>
        <v>0</v>
      </c>
      <c r="P204" s="75">
        <f t="shared" si="118"/>
        <v>0</v>
      </c>
      <c r="Q204" s="75">
        <f t="shared" si="103"/>
        <v>0</v>
      </c>
      <c r="R204" s="75">
        <f t="shared" si="104"/>
        <v>0</v>
      </c>
      <c r="S204" s="75">
        <f t="shared" si="105"/>
        <v>0</v>
      </c>
      <c r="T204" s="75">
        <f t="shared" si="106"/>
        <v>0</v>
      </c>
      <c r="U204" s="75">
        <f t="shared" si="107"/>
        <v>0</v>
      </c>
      <c r="V204" s="75">
        <f t="shared" si="108"/>
        <v>0</v>
      </c>
      <c r="W204" s="75">
        <f t="shared" si="109"/>
        <v>0</v>
      </c>
      <c r="X204" s="75">
        <f t="shared" si="110"/>
        <v>0</v>
      </c>
      <c r="Y204" s="75">
        <f t="shared" si="111"/>
        <v>0</v>
      </c>
      <c r="Z204" s="75">
        <f t="shared" si="112"/>
        <v>0</v>
      </c>
      <c r="AB204" s="76"/>
    </row>
    <row r="205" spans="2:28" ht="29.25" customHeight="1">
      <c r="B205" s="7"/>
      <c r="C205" s="317"/>
      <c r="D205" s="319"/>
      <c r="E205" s="321"/>
      <c r="F205" s="321"/>
      <c r="G205" s="321"/>
      <c r="H205" s="321"/>
      <c r="I205" s="78" t="s">
        <v>43</v>
      </c>
      <c r="J205" s="78" t="str">
        <f t="shared" si="102"/>
        <v xml:space="preserve"> </v>
      </c>
      <c r="K205" s="78" t="str">
        <f t="shared" si="113"/>
        <v xml:space="preserve"> </v>
      </c>
      <c r="L205" s="78" t="str">
        <f t="shared" si="114"/>
        <v xml:space="preserve"> </v>
      </c>
      <c r="M205" s="78" t="str">
        <f t="shared" si="115"/>
        <v xml:space="preserve"> </v>
      </c>
      <c r="N205" s="78" t="str">
        <f t="shared" si="116"/>
        <v xml:space="preserve"> </v>
      </c>
      <c r="O205" s="78" t="str">
        <f t="shared" si="117"/>
        <v xml:space="preserve"> </v>
      </c>
      <c r="P205" s="78" t="str">
        <f t="shared" si="118"/>
        <v xml:space="preserve"> </v>
      </c>
      <c r="Q205" s="78" t="str">
        <f t="shared" si="103"/>
        <v xml:space="preserve"> </v>
      </c>
      <c r="R205" s="78" t="str">
        <f t="shared" si="104"/>
        <v xml:space="preserve"> </v>
      </c>
      <c r="S205" s="78" t="str">
        <f t="shared" si="105"/>
        <v xml:space="preserve"> </v>
      </c>
      <c r="T205" s="78" t="str">
        <f t="shared" si="106"/>
        <v xml:space="preserve"> </v>
      </c>
      <c r="U205" s="78" t="str">
        <f t="shared" si="107"/>
        <v xml:space="preserve"> </v>
      </c>
      <c r="V205" s="78" t="str">
        <f t="shared" si="108"/>
        <v xml:space="preserve"> </v>
      </c>
      <c r="W205" s="78" t="str">
        <f t="shared" si="109"/>
        <v xml:space="preserve"> </v>
      </c>
      <c r="X205" s="78" t="str">
        <f t="shared" si="110"/>
        <v xml:space="preserve"> </v>
      </c>
      <c r="Y205" s="78" t="str">
        <f t="shared" si="111"/>
        <v xml:space="preserve"> </v>
      </c>
      <c r="Z205" s="78" t="str">
        <f t="shared" si="112"/>
        <v xml:space="preserve"> </v>
      </c>
      <c r="AB205" s="76"/>
    </row>
    <row r="206" spans="2:28" ht="29.25" customHeight="1">
      <c r="B206" s="7"/>
      <c r="C206" s="316" t="s">
        <v>246</v>
      </c>
      <c r="D206" s="318"/>
      <c r="E206" s="320"/>
      <c r="F206" s="320"/>
      <c r="G206" s="320"/>
      <c r="H206" s="320"/>
      <c r="I206" s="75"/>
      <c r="J206" s="75">
        <f t="shared" si="102"/>
        <v>0</v>
      </c>
      <c r="K206" s="75">
        <f t="shared" si="113"/>
        <v>0</v>
      </c>
      <c r="L206" s="75">
        <f t="shared" si="114"/>
        <v>0</v>
      </c>
      <c r="M206" s="75">
        <f t="shared" si="115"/>
        <v>0</v>
      </c>
      <c r="N206" s="75">
        <f t="shared" si="116"/>
        <v>0</v>
      </c>
      <c r="O206" s="75">
        <f t="shared" si="117"/>
        <v>0</v>
      </c>
      <c r="P206" s="75">
        <f t="shared" si="118"/>
        <v>0</v>
      </c>
      <c r="Q206" s="75">
        <f t="shared" si="103"/>
        <v>0</v>
      </c>
      <c r="R206" s="75">
        <f t="shared" si="104"/>
        <v>0</v>
      </c>
      <c r="S206" s="75">
        <f t="shared" si="105"/>
        <v>0</v>
      </c>
      <c r="T206" s="75">
        <f t="shared" si="106"/>
        <v>0</v>
      </c>
      <c r="U206" s="75">
        <f t="shared" si="107"/>
        <v>0</v>
      </c>
      <c r="V206" s="75">
        <f t="shared" si="108"/>
        <v>0</v>
      </c>
      <c r="W206" s="75">
        <f t="shared" si="109"/>
        <v>0</v>
      </c>
      <c r="X206" s="75">
        <f t="shared" si="110"/>
        <v>0</v>
      </c>
      <c r="Y206" s="75">
        <f t="shared" si="111"/>
        <v>0</v>
      </c>
      <c r="Z206" s="75">
        <f t="shared" si="112"/>
        <v>0</v>
      </c>
      <c r="AB206" s="76"/>
    </row>
    <row r="207" spans="2:28" ht="29.25" customHeight="1">
      <c r="B207" s="7"/>
      <c r="C207" s="317"/>
      <c r="D207" s="319"/>
      <c r="E207" s="321"/>
      <c r="F207" s="321"/>
      <c r="G207" s="321"/>
      <c r="H207" s="321"/>
      <c r="I207" s="78" t="s">
        <v>43</v>
      </c>
      <c r="J207" s="78" t="str">
        <f t="shared" si="102"/>
        <v xml:space="preserve"> </v>
      </c>
      <c r="K207" s="78" t="str">
        <f t="shared" si="113"/>
        <v xml:space="preserve"> </v>
      </c>
      <c r="L207" s="78" t="str">
        <f t="shared" si="114"/>
        <v xml:space="preserve"> </v>
      </c>
      <c r="M207" s="78" t="str">
        <f t="shared" si="115"/>
        <v xml:space="preserve"> </v>
      </c>
      <c r="N207" s="78" t="str">
        <f t="shared" si="116"/>
        <v xml:space="preserve"> </v>
      </c>
      <c r="O207" s="78" t="str">
        <f t="shared" si="117"/>
        <v xml:space="preserve"> </v>
      </c>
      <c r="P207" s="78" t="str">
        <f t="shared" si="118"/>
        <v xml:space="preserve"> </v>
      </c>
      <c r="Q207" s="78" t="str">
        <f t="shared" si="103"/>
        <v xml:space="preserve"> </v>
      </c>
      <c r="R207" s="78" t="str">
        <f t="shared" si="104"/>
        <v xml:space="preserve"> </v>
      </c>
      <c r="S207" s="78" t="str">
        <f t="shared" si="105"/>
        <v xml:space="preserve"> </v>
      </c>
      <c r="T207" s="78" t="str">
        <f t="shared" si="106"/>
        <v xml:space="preserve"> </v>
      </c>
      <c r="U207" s="78" t="str">
        <f t="shared" si="107"/>
        <v xml:space="preserve"> </v>
      </c>
      <c r="V207" s="78" t="str">
        <f t="shared" si="108"/>
        <v xml:space="preserve"> </v>
      </c>
      <c r="W207" s="78" t="str">
        <f t="shared" si="109"/>
        <v xml:space="preserve"> </v>
      </c>
      <c r="X207" s="78" t="str">
        <f t="shared" si="110"/>
        <v xml:space="preserve"> </v>
      </c>
      <c r="Y207" s="78" t="str">
        <f t="shared" si="111"/>
        <v xml:space="preserve"> </v>
      </c>
      <c r="Z207" s="78" t="str">
        <f t="shared" si="112"/>
        <v xml:space="preserve"> </v>
      </c>
      <c r="AB207" s="76"/>
    </row>
    <row r="208" spans="2:28" ht="29.25" customHeight="1">
      <c r="B208" s="7"/>
      <c r="C208" s="316" t="s">
        <v>247</v>
      </c>
      <c r="D208" s="318"/>
      <c r="E208" s="320"/>
      <c r="F208" s="320"/>
      <c r="G208" s="320"/>
      <c r="H208" s="320"/>
      <c r="I208" s="75"/>
      <c r="J208" s="75">
        <f t="shared" si="102"/>
        <v>0</v>
      </c>
      <c r="K208" s="75">
        <f t="shared" si="113"/>
        <v>0</v>
      </c>
      <c r="L208" s="75">
        <f t="shared" si="114"/>
        <v>0</v>
      </c>
      <c r="M208" s="75">
        <f t="shared" si="115"/>
        <v>0</v>
      </c>
      <c r="N208" s="75">
        <f t="shared" si="116"/>
        <v>0</v>
      </c>
      <c r="O208" s="75">
        <f t="shared" si="117"/>
        <v>0</v>
      </c>
      <c r="P208" s="75">
        <f t="shared" si="118"/>
        <v>0</v>
      </c>
      <c r="Q208" s="75">
        <f t="shared" si="103"/>
        <v>0</v>
      </c>
      <c r="R208" s="75">
        <f t="shared" si="104"/>
        <v>0</v>
      </c>
      <c r="S208" s="75">
        <f t="shared" si="105"/>
        <v>0</v>
      </c>
      <c r="T208" s="75">
        <f t="shared" si="106"/>
        <v>0</v>
      </c>
      <c r="U208" s="75">
        <f t="shared" si="107"/>
        <v>0</v>
      </c>
      <c r="V208" s="75">
        <f t="shared" si="108"/>
        <v>0</v>
      </c>
      <c r="W208" s="75">
        <f t="shared" si="109"/>
        <v>0</v>
      </c>
      <c r="X208" s="75">
        <f t="shared" si="110"/>
        <v>0</v>
      </c>
      <c r="Y208" s="75">
        <f t="shared" si="111"/>
        <v>0</v>
      </c>
      <c r="Z208" s="75">
        <f t="shared" si="112"/>
        <v>0</v>
      </c>
      <c r="AB208" s="76"/>
    </row>
    <row r="209" spans="2:28" ht="29.25" customHeight="1">
      <c r="B209" s="7"/>
      <c r="C209" s="317"/>
      <c r="D209" s="319"/>
      <c r="E209" s="321"/>
      <c r="F209" s="321"/>
      <c r="G209" s="321"/>
      <c r="H209" s="321"/>
      <c r="I209" s="78" t="s">
        <v>43</v>
      </c>
      <c r="J209" s="78" t="str">
        <f t="shared" si="102"/>
        <v xml:space="preserve"> </v>
      </c>
      <c r="K209" s="78" t="str">
        <f t="shared" si="113"/>
        <v xml:space="preserve"> </v>
      </c>
      <c r="L209" s="78" t="str">
        <f t="shared" si="114"/>
        <v xml:space="preserve"> </v>
      </c>
      <c r="M209" s="78" t="str">
        <f t="shared" si="115"/>
        <v xml:space="preserve"> </v>
      </c>
      <c r="N209" s="78" t="str">
        <f t="shared" si="116"/>
        <v xml:space="preserve"> </v>
      </c>
      <c r="O209" s="78" t="str">
        <f t="shared" si="117"/>
        <v xml:space="preserve"> </v>
      </c>
      <c r="P209" s="78" t="str">
        <f t="shared" si="118"/>
        <v xml:space="preserve"> </v>
      </c>
      <c r="Q209" s="78" t="str">
        <f t="shared" si="103"/>
        <v xml:space="preserve"> </v>
      </c>
      <c r="R209" s="78" t="str">
        <f t="shared" si="104"/>
        <v xml:space="preserve"> </v>
      </c>
      <c r="S209" s="78" t="str">
        <f t="shared" si="105"/>
        <v xml:space="preserve"> </v>
      </c>
      <c r="T209" s="78" t="str">
        <f t="shared" si="106"/>
        <v xml:space="preserve"> </v>
      </c>
      <c r="U209" s="78" t="str">
        <f t="shared" si="107"/>
        <v xml:space="preserve"> </v>
      </c>
      <c r="V209" s="78" t="str">
        <f t="shared" si="108"/>
        <v xml:space="preserve"> </v>
      </c>
      <c r="W209" s="78" t="str">
        <f t="shared" si="109"/>
        <v xml:space="preserve"> </v>
      </c>
      <c r="X209" s="78" t="str">
        <f t="shared" si="110"/>
        <v xml:space="preserve"> </v>
      </c>
      <c r="Y209" s="78" t="str">
        <f t="shared" si="111"/>
        <v xml:space="preserve"> </v>
      </c>
      <c r="Z209" s="78" t="str">
        <f t="shared" si="112"/>
        <v xml:space="preserve"> </v>
      </c>
      <c r="AB209" s="76"/>
    </row>
    <row r="210" spans="2:28" ht="29.25" customHeight="1">
      <c r="B210" s="7"/>
      <c r="C210" s="316" t="s">
        <v>248</v>
      </c>
      <c r="D210" s="318"/>
      <c r="E210" s="320"/>
      <c r="F210" s="320"/>
      <c r="G210" s="320"/>
      <c r="H210" s="320"/>
      <c r="I210" s="75"/>
      <c r="J210" s="75">
        <f t="shared" si="102"/>
        <v>0</v>
      </c>
      <c r="K210" s="75">
        <f t="shared" si="113"/>
        <v>0</v>
      </c>
      <c r="L210" s="75">
        <f t="shared" si="114"/>
        <v>0</v>
      </c>
      <c r="M210" s="75">
        <f t="shared" si="115"/>
        <v>0</v>
      </c>
      <c r="N210" s="75">
        <f t="shared" si="116"/>
        <v>0</v>
      </c>
      <c r="O210" s="75">
        <f t="shared" si="117"/>
        <v>0</v>
      </c>
      <c r="P210" s="75">
        <f t="shared" si="118"/>
        <v>0</v>
      </c>
      <c r="Q210" s="75">
        <f t="shared" si="103"/>
        <v>0</v>
      </c>
      <c r="R210" s="75">
        <f t="shared" si="104"/>
        <v>0</v>
      </c>
      <c r="S210" s="75">
        <f t="shared" si="105"/>
        <v>0</v>
      </c>
      <c r="T210" s="75">
        <f t="shared" si="106"/>
        <v>0</v>
      </c>
      <c r="U210" s="75">
        <f t="shared" si="107"/>
        <v>0</v>
      </c>
      <c r="V210" s="75">
        <f t="shared" si="108"/>
        <v>0</v>
      </c>
      <c r="W210" s="75">
        <f t="shared" si="109"/>
        <v>0</v>
      </c>
      <c r="X210" s="75">
        <f t="shared" si="110"/>
        <v>0</v>
      </c>
      <c r="Y210" s="75">
        <f t="shared" si="111"/>
        <v>0</v>
      </c>
      <c r="Z210" s="75">
        <f t="shared" si="112"/>
        <v>0</v>
      </c>
      <c r="AB210" s="76"/>
    </row>
    <row r="211" spans="2:28" ht="29.25" customHeight="1">
      <c r="B211" s="7"/>
      <c r="C211" s="317"/>
      <c r="D211" s="319"/>
      <c r="E211" s="321"/>
      <c r="F211" s="321"/>
      <c r="G211" s="321"/>
      <c r="H211" s="321"/>
      <c r="I211" s="78" t="s">
        <v>43</v>
      </c>
      <c r="J211" s="78" t="str">
        <f t="shared" si="102"/>
        <v xml:space="preserve"> </v>
      </c>
      <c r="K211" s="78" t="str">
        <f t="shared" si="113"/>
        <v xml:space="preserve"> </v>
      </c>
      <c r="L211" s="78" t="str">
        <f t="shared" si="114"/>
        <v xml:space="preserve"> </v>
      </c>
      <c r="M211" s="78" t="str">
        <f t="shared" si="115"/>
        <v xml:space="preserve"> </v>
      </c>
      <c r="N211" s="78" t="str">
        <f t="shared" si="116"/>
        <v xml:space="preserve"> </v>
      </c>
      <c r="O211" s="78" t="str">
        <f t="shared" si="117"/>
        <v xml:space="preserve"> </v>
      </c>
      <c r="P211" s="78" t="str">
        <f t="shared" si="118"/>
        <v xml:space="preserve"> </v>
      </c>
      <c r="Q211" s="78" t="str">
        <f t="shared" si="103"/>
        <v xml:space="preserve"> </v>
      </c>
      <c r="R211" s="78" t="str">
        <f t="shared" si="104"/>
        <v xml:space="preserve"> </v>
      </c>
      <c r="S211" s="78" t="str">
        <f t="shared" si="105"/>
        <v xml:space="preserve"> </v>
      </c>
      <c r="T211" s="78" t="str">
        <f t="shared" si="106"/>
        <v xml:space="preserve"> </v>
      </c>
      <c r="U211" s="78" t="str">
        <f t="shared" si="107"/>
        <v xml:space="preserve"> </v>
      </c>
      <c r="V211" s="78" t="str">
        <f t="shared" si="108"/>
        <v xml:space="preserve"> </v>
      </c>
      <c r="W211" s="78" t="str">
        <f t="shared" si="109"/>
        <v xml:space="preserve"> </v>
      </c>
      <c r="X211" s="78" t="str">
        <f t="shared" si="110"/>
        <v xml:space="preserve"> </v>
      </c>
      <c r="Y211" s="78" t="str">
        <f t="shared" si="111"/>
        <v xml:space="preserve"> </v>
      </c>
      <c r="Z211" s="78" t="str">
        <f t="shared" si="112"/>
        <v xml:space="preserve"> </v>
      </c>
      <c r="AB211" s="76"/>
    </row>
    <row r="212" spans="2:28" ht="29.25" customHeight="1">
      <c r="B212" s="7"/>
      <c r="C212" s="316" t="s">
        <v>249</v>
      </c>
      <c r="D212" s="318"/>
      <c r="E212" s="320"/>
      <c r="F212" s="320"/>
      <c r="G212" s="320"/>
      <c r="H212" s="320"/>
      <c r="I212" s="75"/>
      <c r="J212" s="75">
        <f t="shared" si="102"/>
        <v>0</v>
      </c>
      <c r="K212" s="75">
        <f t="shared" si="113"/>
        <v>0</v>
      </c>
      <c r="L212" s="75">
        <f t="shared" si="114"/>
        <v>0</v>
      </c>
      <c r="M212" s="75">
        <f t="shared" si="115"/>
        <v>0</v>
      </c>
      <c r="N212" s="75">
        <f t="shared" si="116"/>
        <v>0</v>
      </c>
      <c r="O212" s="75">
        <f t="shared" si="117"/>
        <v>0</v>
      </c>
      <c r="P212" s="75">
        <f t="shared" si="118"/>
        <v>0</v>
      </c>
      <c r="Q212" s="75">
        <f t="shared" si="103"/>
        <v>0</v>
      </c>
      <c r="R212" s="75">
        <f t="shared" si="104"/>
        <v>0</v>
      </c>
      <c r="S212" s="75">
        <f t="shared" si="105"/>
        <v>0</v>
      </c>
      <c r="T212" s="75">
        <f t="shared" si="106"/>
        <v>0</v>
      </c>
      <c r="U212" s="75">
        <f t="shared" si="107"/>
        <v>0</v>
      </c>
      <c r="V212" s="75">
        <f t="shared" si="108"/>
        <v>0</v>
      </c>
      <c r="W212" s="75">
        <f t="shared" si="109"/>
        <v>0</v>
      </c>
      <c r="X212" s="75">
        <f t="shared" si="110"/>
        <v>0</v>
      </c>
      <c r="Y212" s="75">
        <f t="shared" si="111"/>
        <v>0</v>
      </c>
      <c r="Z212" s="75">
        <f t="shared" si="112"/>
        <v>0</v>
      </c>
      <c r="AB212" s="76"/>
    </row>
    <row r="213" spans="2:28" ht="29.25" customHeight="1">
      <c r="B213" s="7"/>
      <c r="C213" s="317"/>
      <c r="D213" s="319"/>
      <c r="E213" s="321"/>
      <c r="F213" s="321"/>
      <c r="G213" s="321"/>
      <c r="H213" s="321"/>
      <c r="I213" s="78" t="s">
        <v>43</v>
      </c>
      <c r="J213" s="78" t="str">
        <f t="shared" si="102"/>
        <v xml:space="preserve"> </v>
      </c>
      <c r="K213" s="78" t="str">
        <f t="shared" si="113"/>
        <v xml:space="preserve"> </v>
      </c>
      <c r="L213" s="78" t="str">
        <f t="shared" si="114"/>
        <v xml:space="preserve"> </v>
      </c>
      <c r="M213" s="78" t="str">
        <f t="shared" si="115"/>
        <v xml:space="preserve"> </v>
      </c>
      <c r="N213" s="78" t="str">
        <f t="shared" si="116"/>
        <v xml:space="preserve"> </v>
      </c>
      <c r="O213" s="78" t="str">
        <f t="shared" si="117"/>
        <v xml:space="preserve"> </v>
      </c>
      <c r="P213" s="78" t="str">
        <f t="shared" si="118"/>
        <v xml:space="preserve"> </v>
      </c>
      <c r="Q213" s="78" t="str">
        <f t="shared" si="103"/>
        <v xml:space="preserve"> </v>
      </c>
      <c r="R213" s="78" t="str">
        <f t="shared" si="104"/>
        <v xml:space="preserve"> </v>
      </c>
      <c r="S213" s="78" t="str">
        <f t="shared" si="105"/>
        <v xml:space="preserve"> </v>
      </c>
      <c r="T213" s="78" t="str">
        <f t="shared" si="106"/>
        <v xml:space="preserve"> </v>
      </c>
      <c r="U213" s="78" t="str">
        <f t="shared" si="107"/>
        <v xml:space="preserve"> </v>
      </c>
      <c r="V213" s="78" t="str">
        <f t="shared" si="108"/>
        <v xml:space="preserve"> </v>
      </c>
      <c r="W213" s="78" t="str">
        <f t="shared" si="109"/>
        <v xml:space="preserve"> </v>
      </c>
      <c r="X213" s="78" t="str">
        <f t="shared" si="110"/>
        <v xml:space="preserve"> </v>
      </c>
      <c r="Y213" s="78" t="str">
        <f t="shared" si="111"/>
        <v xml:space="preserve"> </v>
      </c>
      <c r="Z213" s="78" t="str">
        <f t="shared" si="112"/>
        <v xml:space="preserve"> </v>
      </c>
      <c r="AB213" s="76"/>
    </row>
    <row r="214" spans="2:28" ht="29.25" customHeight="1">
      <c r="B214" s="7"/>
      <c r="C214" s="316" t="s">
        <v>250</v>
      </c>
      <c r="D214" s="318"/>
      <c r="E214" s="320"/>
      <c r="F214" s="320"/>
      <c r="G214" s="320"/>
      <c r="H214" s="320"/>
      <c r="I214" s="75"/>
      <c r="J214" s="75">
        <f t="shared" si="102"/>
        <v>0</v>
      </c>
      <c r="K214" s="75">
        <f t="shared" si="113"/>
        <v>0</v>
      </c>
      <c r="L214" s="75">
        <f t="shared" si="114"/>
        <v>0</v>
      </c>
      <c r="M214" s="75">
        <f t="shared" si="115"/>
        <v>0</v>
      </c>
      <c r="N214" s="75">
        <f t="shared" si="116"/>
        <v>0</v>
      </c>
      <c r="O214" s="75">
        <f t="shared" si="117"/>
        <v>0</v>
      </c>
      <c r="P214" s="75">
        <f t="shared" si="118"/>
        <v>0</v>
      </c>
      <c r="Q214" s="75">
        <f t="shared" si="103"/>
        <v>0</v>
      </c>
      <c r="R214" s="75">
        <f t="shared" si="104"/>
        <v>0</v>
      </c>
      <c r="S214" s="75">
        <f t="shared" si="105"/>
        <v>0</v>
      </c>
      <c r="T214" s="75">
        <f t="shared" si="106"/>
        <v>0</v>
      </c>
      <c r="U214" s="75">
        <f t="shared" si="107"/>
        <v>0</v>
      </c>
      <c r="V214" s="75">
        <f t="shared" si="108"/>
        <v>0</v>
      </c>
      <c r="W214" s="75">
        <f t="shared" si="109"/>
        <v>0</v>
      </c>
      <c r="X214" s="75">
        <f t="shared" si="110"/>
        <v>0</v>
      </c>
      <c r="Y214" s="75">
        <f t="shared" si="111"/>
        <v>0</v>
      </c>
      <c r="Z214" s="75">
        <f t="shared" si="112"/>
        <v>0</v>
      </c>
      <c r="AB214" s="76"/>
    </row>
    <row r="215" spans="2:28" ht="29.25" customHeight="1">
      <c r="B215" s="7"/>
      <c r="C215" s="317"/>
      <c r="D215" s="319"/>
      <c r="E215" s="321"/>
      <c r="F215" s="321"/>
      <c r="G215" s="321"/>
      <c r="H215" s="321"/>
      <c r="I215" s="78" t="s">
        <v>43</v>
      </c>
      <c r="J215" s="78" t="str">
        <f t="shared" si="102"/>
        <v xml:space="preserve"> </v>
      </c>
      <c r="K215" s="78" t="str">
        <f t="shared" si="113"/>
        <v xml:space="preserve"> </v>
      </c>
      <c r="L215" s="78" t="str">
        <f t="shared" si="114"/>
        <v xml:space="preserve"> </v>
      </c>
      <c r="M215" s="78" t="str">
        <f t="shared" si="115"/>
        <v xml:space="preserve"> </v>
      </c>
      <c r="N215" s="78" t="str">
        <f t="shared" si="116"/>
        <v xml:space="preserve"> </v>
      </c>
      <c r="O215" s="78" t="str">
        <f t="shared" si="117"/>
        <v xml:space="preserve"> </v>
      </c>
      <c r="P215" s="78" t="str">
        <f t="shared" si="118"/>
        <v xml:space="preserve"> </v>
      </c>
      <c r="Q215" s="78" t="str">
        <f t="shared" si="103"/>
        <v xml:space="preserve"> </v>
      </c>
      <c r="R215" s="78" t="str">
        <f t="shared" si="104"/>
        <v xml:space="preserve"> </v>
      </c>
      <c r="S215" s="78" t="str">
        <f t="shared" si="105"/>
        <v xml:space="preserve"> </v>
      </c>
      <c r="T215" s="78" t="str">
        <f t="shared" si="106"/>
        <v xml:space="preserve"> </v>
      </c>
      <c r="U215" s="78" t="str">
        <f t="shared" si="107"/>
        <v xml:space="preserve"> </v>
      </c>
      <c r="V215" s="78" t="str">
        <f t="shared" si="108"/>
        <v xml:space="preserve"> </v>
      </c>
      <c r="W215" s="78" t="str">
        <f t="shared" si="109"/>
        <v xml:space="preserve"> </v>
      </c>
      <c r="X215" s="78" t="str">
        <f t="shared" si="110"/>
        <v xml:space="preserve"> </v>
      </c>
      <c r="Y215" s="78" t="str">
        <f t="shared" si="111"/>
        <v xml:space="preserve"> </v>
      </c>
      <c r="Z215" s="78" t="str">
        <f t="shared" si="112"/>
        <v xml:space="preserve"> </v>
      </c>
      <c r="AB215" s="76"/>
    </row>
    <row r="216" spans="2:28" ht="29.25" customHeight="1">
      <c r="B216" s="7"/>
      <c r="C216" s="316" t="s">
        <v>251</v>
      </c>
      <c r="D216" s="318"/>
      <c r="E216" s="320"/>
      <c r="F216" s="320"/>
      <c r="G216" s="320"/>
      <c r="H216" s="320"/>
      <c r="I216" s="75"/>
      <c r="J216" s="75">
        <f t="shared" si="102"/>
        <v>0</v>
      </c>
      <c r="K216" s="75">
        <f t="shared" si="113"/>
        <v>0</v>
      </c>
      <c r="L216" s="75">
        <f t="shared" si="114"/>
        <v>0</v>
      </c>
      <c r="M216" s="75">
        <f t="shared" si="115"/>
        <v>0</v>
      </c>
      <c r="N216" s="75">
        <f t="shared" si="116"/>
        <v>0</v>
      </c>
      <c r="O216" s="75">
        <f t="shared" si="117"/>
        <v>0</v>
      </c>
      <c r="P216" s="75">
        <f t="shared" si="118"/>
        <v>0</v>
      </c>
      <c r="Q216" s="75">
        <f t="shared" si="103"/>
        <v>0</v>
      </c>
      <c r="R216" s="75">
        <f t="shared" si="104"/>
        <v>0</v>
      </c>
      <c r="S216" s="75">
        <f t="shared" si="105"/>
        <v>0</v>
      </c>
      <c r="T216" s="75">
        <f t="shared" si="106"/>
        <v>0</v>
      </c>
      <c r="U216" s="75">
        <f t="shared" si="107"/>
        <v>0</v>
      </c>
      <c r="V216" s="75">
        <f t="shared" si="108"/>
        <v>0</v>
      </c>
      <c r="W216" s="75">
        <f t="shared" si="109"/>
        <v>0</v>
      </c>
      <c r="X216" s="75">
        <f t="shared" si="110"/>
        <v>0</v>
      </c>
      <c r="Y216" s="75">
        <f t="shared" si="111"/>
        <v>0</v>
      </c>
      <c r="Z216" s="75">
        <f t="shared" si="112"/>
        <v>0</v>
      </c>
      <c r="AB216" s="76"/>
    </row>
    <row r="217" spans="2:28" ht="29.25" customHeight="1">
      <c r="B217" s="7"/>
      <c r="C217" s="317"/>
      <c r="D217" s="319"/>
      <c r="E217" s="321"/>
      <c r="F217" s="321"/>
      <c r="G217" s="321"/>
      <c r="H217" s="321"/>
      <c r="I217" s="78" t="s">
        <v>43</v>
      </c>
      <c r="J217" s="78" t="str">
        <f t="shared" si="102"/>
        <v xml:space="preserve"> </v>
      </c>
      <c r="K217" s="78" t="str">
        <f t="shared" si="113"/>
        <v xml:space="preserve"> </v>
      </c>
      <c r="L217" s="78" t="str">
        <f t="shared" si="114"/>
        <v xml:space="preserve"> </v>
      </c>
      <c r="M217" s="78" t="str">
        <f t="shared" si="115"/>
        <v xml:space="preserve"> </v>
      </c>
      <c r="N217" s="78" t="str">
        <f t="shared" si="116"/>
        <v xml:space="preserve"> </v>
      </c>
      <c r="O217" s="78" t="str">
        <f t="shared" si="117"/>
        <v xml:space="preserve"> </v>
      </c>
      <c r="P217" s="78" t="str">
        <f t="shared" si="118"/>
        <v xml:space="preserve"> </v>
      </c>
      <c r="Q217" s="78" t="str">
        <f t="shared" si="103"/>
        <v xml:space="preserve"> </v>
      </c>
      <c r="R217" s="78" t="str">
        <f t="shared" si="104"/>
        <v xml:space="preserve"> </v>
      </c>
      <c r="S217" s="78" t="str">
        <f t="shared" si="105"/>
        <v xml:space="preserve"> </v>
      </c>
      <c r="T217" s="78" t="str">
        <f t="shared" si="106"/>
        <v xml:space="preserve"> </v>
      </c>
      <c r="U217" s="78" t="str">
        <f t="shared" si="107"/>
        <v xml:space="preserve"> </v>
      </c>
      <c r="V217" s="78" t="str">
        <f t="shared" si="108"/>
        <v xml:space="preserve"> </v>
      </c>
      <c r="W217" s="78" t="str">
        <f t="shared" si="109"/>
        <v xml:space="preserve"> </v>
      </c>
      <c r="X217" s="78" t="str">
        <f t="shared" si="110"/>
        <v xml:space="preserve"> </v>
      </c>
      <c r="Y217" s="78" t="str">
        <f t="shared" si="111"/>
        <v xml:space="preserve"> </v>
      </c>
      <c r="Z217" s="78" t="str">
        <f t="shared" si="112"/>
        <v xml:space="preserve"> </v>
      </c>
      <c r="AB217" s="76"/>
    </row>
    <row r="218" spans="2:28" ht="29.25" customHeight="1">
      <c r="B218" s="7"/>
      <c r="C218" s="316" t="s">
        <v>252</v>
      </c>
      <c r="D218" s="318"/>
      <c r="E218" s="320"/>
      <c r="F218" s="320"/>
      <c r="G218" s="320"/>
      <c r="H218" s="320"/>
      <c r="I218" s="75"/>
      <c r="J218" s="75">
        <f t="shared" si="102"/>
        <v>0</v>
      </c>
      <c r="K218" s="75">
        <f t="shared" si="113"/>
        <v>0</v>
      </c>
      <c r="L218" s="75">
        <f t="shared" si="114"/>
        <v>0</v>
      </c>
      <c r="M218" s="75">
        <f t="shared" si="115"/>
        <v>0</v>
      </c>
      <c r="N218" s="75">
        <f t="shared" si="116"/>
        <v>0</v>
      </c>
      <c r="O218" s="75">
        <f t="shared" si="117"/>
        <v>0</v>
      </c>
      <c r="P218" s="75">
        <f t="shared" si="118"/>
        <v>0</v>
      </c>
      <c r="Q218" s="75">
        <f t="shared" si="103"/>
        <v>0</v>
      </c>
      <c r="R218" s="75">
        <f t="shared" si="104"/>
        <v>0</v>
      </c>
      <c r="S218" s="75">
        <f t="shared" si="105"/>
        <v>0</v>
      </c>
      <c r="T218" s="75">
        <f t="shared" si="106"/>
        <v>0</v>
      </c>
      <c r="U218" s="75">
        <f t="shared" si="107"/>
        <v>0</v>
      </c>
      <c r="V218" s="75">
        <f t="shared" si="108"/>
        <v>0</v>
      </c>
      <c r="W218" s="75">
        <f t="shared" si="109"/>
        <v>0</v>
      </c>
      <c r="X218" s="75">
        <f t="shared" si="110"/>
        <v>0</v>
      </c>
      <c r="Y218" s="75">
        <f t="shared" si="111"/>
        <v>0</v>
      </c>
      <c r="Z218" s="75">
        <f t="shared" si="112"/>
        <v>0</v>
      </c>
      <c r="AB218" s="76"/>
    </row>
    <row r="219" spans="2:28" ht="29.25" customHeight="1">
      <c r="B219" s="7"/>
      <c r="C219" s="317"/>
      <c r="D219" s="319"/>
      <c r="E219" s="321"/>
      <c r="F219" s="321"/>
      <c r="G219" s="321"/>
      <c r="H219" s="321"/>
      <c r="I219" s="78" t="s">
        <v>43</v>
      </c>
      <c r="J219" s="78" t="str">
        <f t="shared" si="102"/>
        <v xml:space="preserve"> </v>
      </c>
      <c r="K219" s="78" t="str">
        <f t="shared" si="113"/>
        <v xml:space="preserve"> </v>
      </c>
      <c r="L219" s="78" t="str">
        <f t="shared" si="114"/>
        <v xml:space="preserve"> </v>
      </c>
      <c r="M219" s="78" t="str">
        <f t="shared" si="115"/>
        <v xml:space="preserve"> </v>
      </c>
      <c r="N219" s="78" t="str">
        <f t="shared" si="116"/>
        <v xml:space="preserve"> </v>
      </c>
      <c r="O219" s="78" t="str">
        <f t="shared" si="117"/>
        <v xml:space="preserve"> </v>
      </c>
      <c r="P219" s="78" t="str">
        <f t="shared" si="118"/>
        <v xml:space="preserve"> </v>
      </c>
      <c r="Q219" s="78" t="str">
        <f t="shared" si="103"/>
        <v xml:space="preserve"> </v>
      </c>
      <c r="R219" s="78" t="str">
        <f t="shared" si="104"/>
        <v xml:space="preserve"> </v>
      </c>
      <c r="S219" s="78" t="str">
        <f t="shared" si="105"/>
        <v xml:space="preserve"> </v>
      </c>
      <c r="T219" s="78" t="str">
        <f t="shared" si="106"/>
        <v xml:space="preserve"> </v>
      </c>
      <c r="U219" s="78" t="str">
        <f t="shared" si="107"/>
        <v xml:space="preserve"> </v>
      </c>
      <c r="V219" s="78" t="str">
        <f t="shared" si="108"/>
        <v xml:space="preserve"> </v>
      </c>
      <c r="W219" s="78" t="str">
        <f t="shared" si="109"/>
        <v xml:space="preserve"> </v>
      </c>
      <c r="X219" s="78" t="str">
        <f t="shared" si="110"/>
        <v xml:space="preserve"> </v>
      </c>
      <c r="Y219" s="78" t="str">
        <f t="shared" si="111"/>
        <v xml:space="preserve"> </v>
      </c>
      <c r="Z219" s="78" t="str">
        <f t="shared" si="112"/>
        <v xml:space="preserve"> </v>
      </c>
      <c r="AB219" s="76"/>
    </row>
    <row r="220" spans="2:28" ht="29.25" customHeight="1">
      <c r="B220" s="7"/>
      <c r="C220" s="316" t="s">
        <v>253</v>
      </c>
      <c r="D220" s="318"/>
      <c r="E220" s="320"/>
      <c r="F220" s="320"/>
      <c r="G220" s="320"/>
      <c r="H220" s="320"/>
      <c r="I220" s="75"/>
      <c r="J220" s="75">
        <f t="shared" si="102"/>
        <v>0</v>
      </c>
      <c r="K220" s="75">
        <f t="shared" si="113"/>
        <v>0</v>
      </c>
      <c r="L220" s="75">
        <f t="shared" si="114"/>
        <v>0</v>
      </c>
      <c r="M220" s="75">
        <f t="shared" si="115"/>
        <v>0</v>
      </c>
      <c r="N220" s="75">
        <f t="shared" si="116"/>
        <v>0</v>
      </c>
      <c r="O220" s="75">
        <f t="shared" si="117"/>
        <v>0</v>
      </c>
      <c r="P220" s="75">
        <f t="shared" si="118"/>
        <v>0</v>
      </c>
      <c r="Q220" s="75">
        <f t="shared" si="103"/>
        <v>0</v>
      </c>
      <c r="R220" s="75">
        <f t="shared" si="104"/>
        <v>0</v>
      </c>
      <c r="S220" s="75">
        <f t="shared" si="105"/>
        <v>0</v>
      </c>
      <c r="T220" s="75">
        <f t="shared" si="106"/>
        <v>0</v>
      </c>
      <c r="U220" s="75">
        <f t="shared" si="107"/>
        <v>0</v>
      </c>
      <c r="V220" s="75">
        <f t="shared" si="108"/>
        <v>0</v>
      </c>
      <c r="W220" s="75">
        <f t="shared" si="109"/>
        <v>0</v>
      </c>
      <c r="X220" s="75">
        <f t="shared" si="110"/>
        <v>0</v>
      </c>
      <c r="Y220" s="75">
        <f t="shared" si="111"/>
        <v>0</v>
      </c>
      <c r="Z220" s="75">
        <f t="shared" si="112"/>
        <v>0</v>
      </c>
      <c r="AB220" s="76"/>
    </row>
    <row r="221" spans="2:28" ht="29.25" customHeight="1">
      <c r="B221" s="7"/>
      <c r="C221" s="317"/>
      <c r="D221" s="319"/>
      <c r="E221" s="321"/>
      <c r="F221" s="321"/>
      <c r="G221" s="321"/>
      <c r="H221" s="321"/>
      <c r="I221" s="78" t="s">
        <v>43</v>
      </c>
      <c r="J221" s="78" t="str">
        <f t="shared" si="102"/>
        <v xml:space="preserve"> </v>
      </c>
      <c r="K221" s="78" t="str">
        <f t="shared" si="113"/>
        <v xml:space="preserve"> </v>
      </c>
      <c r="L221" s="78" t="str">
        <f t="shared" si="114"/>
        <v xml:space="preserve"> </v>
      </c>
      <c r="M221" s="78" t="str">
        <f t="shared" si="115"/>
        <v xml:space="preserve"> </v>
      </c>
      <c r="N221" s="78" t="str">
        <f t="shared" si="116"/>
        <v xml:space="preserve"> </v>
      </c>
      <c r="O221" s="78" t="str">
        <f t="shared" si="117"/>
        <v xml:space="preserve"> </v>
      </c>
      <c r="P221" s="78" t="str">
        <f t="shared" si="118"/>
        <v xml:space="preserve"> </v>
      </c>
      <c r="Q221" s="78" t="str">
        <f t="shared" si="103"/>
        <v xml:space="preserve"> </v>
      </c>
      <c r="R221" s="78" t="str">
        <f t="shared" si="104"/>
        <v xml:space="preserve"> </v>
      </c>
      <c r="S221" s="78" t="str">
        <f t="shared" si="105"/>
        <v xml:space="preserve"> </v>
      </c>
      <c r="T221" s="78" t="str">
        <f t="shared" si="106"/>
        <v xml:space="preserve"> </v>
      </c>
      <c r="U221" s="78" t="str">
        <f t="shared" si="107"/>
        <v xml:space="preserve"> </v>
      </c>
      <c r="V221" s="78" t="str">
        <f t="shared" si="108"/>
        <v xml:space="preserve"> </v>
      </c>
      <c r="W221" s="78" t="str">
        <f t="shared" si="109"/>
        <v xml:space="preserve"> </v>
      </c>
      <c r="X221" s="78" t="str">
        <f t="shared" si="110"/>
        <v xml:space="preserve"> </v>
      </c>
      <c r="Y221" s="78" t="str">
        <f t="shared" si="111"/>
        <v xml:space="preserve"> </v>
      </c>
      <c r="Z221" s="78" t="str">
        <f t="shared" si="112"/>
        <v xml:space="preserve"> </v>
      </c>
      <c r="AB221" s="76"/>
    </row>
    <row r="222" spans="2:28" ht="17.25" customHeight="1">
      <c r="B222" s="7"/>
      <c r="C222" s="95"/>
      <c r="D222" s="58"/>
      <c r="E222" s="104"/>
      <c r="F222" s="104"/>
      <c r="G222" s="104"/>
      <c r="H222" s="104"/>
      <c r="I222" s="105"/>
      <c r="J222" s="105"/>
      <c r="K222" s="105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spans="2:28" ht="33.75" customHeight="1">
      <c r="B223" s="7"/>
      <c r="C223" s="60"/>
      <c r="D223" s="96" t="s">
        <v>254</v>
      </c>
      <c r="E223" s="97"/>
      <c r="F223" s="97"/>
      <c r="G223" s="97"/>
      <c r="H223" s="97"/>
      <c r="I223" s="97"/>
      <c r="J223" s="97"/>
      <c r="K223" s="9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 spans="2:28" ht="25.5" customHeight="1">
      <c r="B224" s="7"/>
      <c r="C224" s="63"/>
      <c r="D224" s="99" t="s">
        <v>255</v>
      </c>
      <c r="E224" s="100"/>
      <c r="F224" s="100"/>
      <c r="G224" s="100"/>
      <c r="H224" s="100"/>
      <c r="I224" s="100"/>
      <c r="J224" s="100"/>
      <c r="K224" s="101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2:28" ht="38.1" customHeight="1">
      <c r="B225" s="7"/>
      <c r="C225" s="326" t="s">
        <v>31</v>
      </c>
      <c r="D225" s="326" t="s">
        <v>32</v>
      </c>
      <c r="E225" s="326" t="s">
        <v>33</v>
      </c>
      <c r="F225" s="326" t="str">
        <f>F$25</f>
        <v>Status der 
Umsetzung</v>
      </c>
      <c r="G225" s="326" t="s">
        <v>35</v>
      </c>
      <c r="H225" s="326" t="s">
        <v>36</v>
      </c>
      <c r="I225" s="67" t="str">
        <f>I25</f>
        <v/>
      </c>
      <c r="J225" s="67" t="str">
        <f>J25</f>
        <v/>
      </c>
      <c r="K225" s="67" t="str">
        <f>K25</f>
        <v/>
      </c>
      <c r="L225" s="67" t="str">
        <f>L25</f>
        <v>Ziele CO2 &amp; Kompetenzen</v>
      </c>
      <c r="M225" s="67" t="str">
        <f>M25</f>
        <v>Ziele CO2 &amp; Kompetenzen</v>
      </c>
      <c r="N225" s="67" t="str">
        <f t="shared" ref="N225:Z225" si="119">N25</f>
        <v/>
      </c>
      <c r="O225" s="67" t="str">
        <f t="shared" si="119"/>
        <v/>
      </c>
      <c r="P225" s="67" t="str">
        <f t="shared" si="119"/>
        <v/>
      </c>
      <c r="Q225" s="67" t="str">
        <f t="shared" si="119"/>
        <v/>
      </c>
      <c r="R225" s="67" t="str">
        <f t="shared" si="119"/>
        <v/>
      </c>
      <c r="S225" s="67" t="str">
        <f t="shared" si="119"/>
        <v/>
      </c>
      <c r="T225" s="67" t="str">
        <f t="shared" si="119"/>
        <v/>
      </c>
      <c r="U225" s="67" t="str">
        <f t="shared" si="119"/>
        <v/>
      </c>
      <c r="V225" s="67" t="str">
        <f t="shared" si="119"/>
        <v/>
      </c>
      <c r="W225" s="67" t="str">
        <f t="shared" si="119"/>
        <v/>
      </c>
      <c r="X225" s="67" t="str">
        <f t="shared" si="119"/>
        <v/>
      </c>
      <c r="Y225" s="67" t="str">
        <f t="shared" si="119"/>
        <v/>
      </c>
      <c r="Z225" s="67" t="str">
        <f t="shared" si="119"/>
        <v/>
      </c>
    </row>
    <row r="226" spans="2:28" ht="14.25" customHeight="1">
      <c r="B226" s="7"/>
      <c r="C226" s="326"/>
      <c r="D226" s="326"/>
      <c r="E226" s="326"/>
      <c r="F226" s="326"/>
      <c r="G226" s="326"/>
      <c r="H226" s="326"/>
      <c r="I226" s="68">
        <f>$I$9</f>
        <v>2019</v>
      </c>
      <c r="J226" s="68">
        <f>J$9</f>
        <v>2022</v>
      </c>
      <c r="K226" s="68">
        <f>K$9</f>
        <v>2022</v>
      </c>
      <c r="L226" s="68">
        <f>L$9</f>
        <v>2024</v>
      </c>
      <c r="M226" s="68">
        <f t="shared" ref="M226:Z226" si="120">L226+2</f>
        <v>2026</v>
      </c>
      <c r="N226" s="68">
        <f t="shared" si="120"/>
        <v>2028</v>
      </c>
      <c r="O226" s="68">
        <f t="shared" si="120"/>
        <v>2030</v>
      </c>
      <c r="P226" s="68">
        <f t="shared" si="120"/>
        <v>2032</v>
      </c>
      <c r="Q226" s="68">
        <f t="shared" si="120"/>
        <v>2034</v>
      </c>
      <c r="R226" s="68">
        <f t="shared" si="120"/>
        <v>2036</v>
      </c>
      <c r="S226" s="68">
        <f t="shared" si="120"/>
        <v>2038</v>
      </c>
      <c r="T226" s="68">
        <f t="shared" si="120"/>
        <v>2040</v>
      </c>
      <c r="U226" s="68">
        <f t="shared" si="120"/>
        <v>2042</v>
      </c>
      <c r="V226" s="68">
        <f t="shared" si="120"/>
        <v>2044</v>
      </c>
      <c r="W226" s="68">
        <f t="shared" si="120"/>
        <v>2046</v>
      </c>
      <c r="X226" s="68">
        <f t="shared" si="120"/>
        <v>2048</v>
      </c>
      <c r="Y226" s="68">
        <f t="shared" si="120"/>
        <v>2050</v>
      </c>
      <c r="Z226" s="68">
        <f t="shared" si="120"/>
        <v>2052</v>
      </c>
    </row>
    <row r="227" spans="2:28" ht="24" customHeight="1">
      <c r="B227" s="7"/>
      <c r="C227" s="109" t="s">
        <v>43</v>
      </c>
      <c r="D227" s="71"/>
      <c r="E227" s="71"/>
      <c r="F227" s="71"/>
      <c r="G227" s="71"/>
      <c r="H227" s="103" t="s">
        <v>37</v>
      </c>
      <c r="I227" s="73">
        <f t="shared" ref="I227:Z227" si="121">SUM(I228:I257)</f>
        <v>0</v>
      </c>
      <c r="J227" s="73">
        <f t="shared" si="121"/>
        <v>0</v>
      </c>
      <c r="K227" s="73">
        <f t="shared" si="121"/>
        <v>0</v>
      </c>
      <c r="L227" s="73">
        <f t="shared" si="121"/>
        <v>0</v>
      </c>
      <c r="M227" s="73">
        <f t="shared" si="121"/>
        <v>0</v>
      </c>
      <c r="N227" s="73">
        <f t="shared" si="121"/>
        <v>0</v>
      </c>
      <c r="O227" s="73">
        <f t="shared" si="121"/>
        <v>0</v>
      </c>
      <c r="P227" s="73">
        <f t="shared" si="121"/>
        <v>0</v>
      </c>
      <c r="Q227" s="73">
        <f t="shared" si="121"/>
        <v>0</v>
      </c>
      <c r="R227" s="73">
        <f t="shared" si="121"/>
        <v>0</v>
      </c>
      <c r="S227" s="73">
        <f t="shared" si="121"/>
        <v>0</v>
      </c>
      <c r="T227" s="73">
        <f t="shared" si="121"/>
        <v>0</v>
      </c>
      <c r="U227" s="73">
        <f t="shared" si="121"/>
        <v>0</v>
      </c>
      <c r="V227" s="73">
        <f t="shared" si="121"/>
        <v>0</v>
      </c>
      <c r="W227" s="73">
        <f t="shared" si="121"/>
        <v>0</v>
      </c>
      <c r="X227" s="73">
        <f t="shared" si="121"/>
        <v>0</v>
      </c>
      <c r="Y227" s="73">
        <f t="shared" si="121"/>
        <v>0</v>
      </c>
      <c r="Z227" s="73">
        <f t="shared" si="121"/>
        <v>0</v>
      </c>
    </row>
    <row r="228" spans="2:28" ht="29.25" customHeight="1">
      <c r="B228" s="7"/>
      <c r="C228" s="316" t="s">
        <v>256</v>
      </c>
      <c r="D228" s="318" t="s">
        <v>257</v>
      </c>
      <c r="E228" s="320">
        <v>2021</v>
      </c>
      <c r="F228" s="320" t="s">
        <v>2</v>
      </c>
      <c r="G228" s="320" t="s">
        <v>81</v>
      </c>
      <c r="H228" s="320" t="s">
        <v>81</v>
      </c>
      <c r="I228" s="75"/>
      <c r="J228" s="75">
        <f t="shared" ref="J228:J257" si="122">I228</f>
        <v>0</v>
      </c>
      <c r="K228" s="75">
        <f t="shared" ref="K228:K257" si="123">J228</f>
        <v>0</v>
      </c>
      <c r="L228" s="75">
        <f t="shared" ref="L228:L257" si="124">K228</f>
        <v>0</v>
      </c>
      <c r="M228" s="75">
        <f t="shared" ref="M228:M257" si="125">L228</f>
        <v>0</v>
      </c>
      <c r="N228" s="75">
        <f t="shared" ref="N228:N257" si="126">M228</f>
        <v>0</v>
      </c>
      <c r="O228" s="75">
        <f t="shared" ref="O228:O257" si="127">N228</f>
        <v>0</v>
      </c>
      <c r="P228" s="75">
        <f t="shared" ref="P228:P257" si="128">O228</f>
        <v>0</v>
      </c>
      <c r="Q228" s="75">
        <f t="shared" ref="Q228:Q257" si="129">P228</f>
        <v>0</v>
      </c>
      <c r="R228" s="75">
        <f t="shared" ref="R228:R257" si="130">Q228</f>
        <v>0</v>
      </c>
      <c r="S228" s="75">
        <f t="shared" ref="S228:S257" si="131">R228</f>
        <v>0</v>
      </c>
      <c r="T228" s="75">
        <f t="shared" ref="T228:T257" si="132">S228</f>
        <v>0</v>
      </c>
      <c r="U228" s="75">
        <f t="shared" ref="U228:U257" si="133">T228</f>
        <v>0</v>
      </c>
      <c r="V228" s="75">
        <f t="shared" ref="V228:V257" si="134">U228</f>
        <v>0</v>
      </c>
      <c r="W228" s="75">
        <f t="shared" ref="W228:W257" si="135">V228</f>
        <v>0</v>
      </c>
      <c r="X228" s="75">
        <f t="shared" ref="X228:X257" si="136">W228</f>
        <v>0</v>
      </c>
      <c r="Y228" s="75">
        <f t="shared" ref="Y228:Y257" si="137">X228</f>
        <v>0</v>
      </c>
      <c r="Z228" s="75">
        <f t="shared" ref="Z228:Z257" si="138">Y228</f>
        <v>0</v>
      </c>
      <c r="AB228" s="76"/>
    </row>
    <row r="229" spans="2:28" ht="29.25" customHeight="1">
      <c r="B229" s="7"/>
      <c r="C229" s="317"/>
      <c r="D229" s="319"/>
      <c r="E229" s="321"/>
      <c r="F229" s="321"/>
      <c r="G229" s="321"/>
      <c r="H229" s="321"/>
      <c r="I229" s="78" t="s">
        <v>43</v>
      </c>
      <c r="J229" s="78" t="str">
        <f t="shared" si="122"/>
        <v xml:space="preserve"> </v>
      </c>
      <c r="K229" s="78" t="str">
        <f t="shared" si="123"/>
        <v xml:space="preserve"> </v>
      </c>
      <c r="L229" s="78" t="str">
        <f t="shared" si="124"/>
        <v xml:space="preserve"> </v>
      </c>
      <c r="M229" s="78" t="str">
        <f t="shared" si="125"/>
        <v xml:space="preserve"> </v>
      </c>
      <c r="N229" s="78" t="str">
        <f t="shared" si="126"/>
        <v xml:space="preserve"> </v>
      </c>
      <c r="O229" s="78" t="str">
        <f t="shared" si="127"/>
        <v xml:space="preserve"> </v>
      </c>
      <c r="P229" s="78" t="str">
        <f t="shared" si="128"/>
        <v xml:space="preserve"> </v>
      </c>
      <c r="Q229" s="78" t="str">
        <f t="shared" si="129"/>
        <v xml:space="preserve"> </v>
      </c>
      <c r="R229" s="78" t="str">
        <f t="shared" si="130"/>
        <v xml:space="preserve"> </v>
      </c>
      <c r="S229" s="78" t="str">
        <f t="shared" si="131"/>
        <v xml:space="preserve"> </v>
      </c>
      <c r="T229" s="78" t="str">
        <f t="shared" si="132"/>
        <v xml:space="preserve"> </v>
      </c>
      <c r="U229" s="78" t="str">
        <f t="shared" si="133"/>
        <v xml:space="preserve"> </v>
      </c>
      <c r="V229" s="78" t="str">
        <f t="shared" si="134"/>
        <v xml:space="preserve"> </v>
      </c>
      <c r="W229" s="78" t="str">
        <f t="shared" si="135"/>
        <v xml:space="preserve"> </v>
      </c>
      <c r="X229" s="78" t="str">
        <f t="shared" si="136"/>
        <v xml:space="preserve"> </v>
      </c>
      <c r="Y229" s="78" t="str">
        <f t="shared" si="137"/>
        <v xml:space="preserve"> </v>
      </c>
      <c r="Z229" s="78" t="str">
        <f t="shared" si="138"/>
        <v xml:space="preserve"> </v>
      </c>
      <c r="AB229" s="76"/>
    </row>
    <row r="230" spans="2:28" ht="29.25" customHeight="1">
      <c r="B230" s="7"/>
      <c r="C230" s="316" t="s">
        <v>258</v>
      </c>
      <c r="D230" s="318" t="s">
        <v>259</v>
      </c>
      <c r="E230" s="320">
        <v>2021</v>
      </c>
      <c r="F230" s="320" t="s">
        <v>1</v>
      </c>
      <c r="G230" s="320" t="s">
        <v>260</v>
      </c>
      <c r="H230" s="320" t="s">
        <v>261</v>
      </c>
      <c r="I230" s="75"/>
      <c r="J230" s="75">
        <f t="shared" si="122"/>
        <v>0</v>
      </c>
      <c r="K230" s="75">
        <f t="shared" si="123"/>
        <v>0</v>
      </c>
      <c r="L230" s="75">
        <f t="shared" si="124"/>
        <v>0</v>
      </c>
      <c r="M230" s="75">
        <f t="shared" si="125"/>
        <v>0</v>
      </c>
      <c r="N230" s="75">
        <f t="shared" si="126"/>
        <v>0</v>
      </c>
      <c r="O230" s="75">
        <f t="shared" si="127"/>
        <v>0</v>
      </c>
      <c r="P230" s="75">
        <f t="shared" si="128"/>
        <v>0</v>
      </c>
      <c r="Q230" s="75">
        <f t="shared" si="129"/>
        <v>0</v>
      </c>
      <c r="R230" s="75">
        <f t="shared" si="130"/>
        <v>0</v>
      </c>
      <c r="S230" s="75">
        <f t="shared" si="131"/>
        <v>0</v>
      </c>
      <c r="T230" s="75">
        <f t="shared" si="132"/>
        <v>0</v>
      </c>
      <c r="U230" s="75">
        <f t="shared" si="133"/>
        <v>0</v>
      </c>
      <c r="V230" s="75">
        <f t="shared" si="134"/>
        <v>0</v>
      </c>
      <c r="W230" s="75">
        <f t="shared" si="135"/>
        <v>0</v>
      </c>
      <c r="X230" s="75">
        <f t="shared" si="136"/>
        <v>0</v>
      </c>
      <c r="Y230" s="75">
        <f t="shared" si="137"/>
        <v>0</v>
      </c>
      <c r="Z230" s="75">
        <f t="shared" si="138"/>
        <v>0</v>
      </c>
      <c r="AB230" s="76"/>
    </row>
    <row r="231" spans="2:28" ht="29.25" customHeight="1">
      <c r="B231" s="7"/>
      <c r="C231" s="317"/>
      <c r="D231" s="319"/>
      <c r="E231" s="321"/>
      <c r="F231" s="321"/>
      <c r="G231" s="321"/>
      <c r="H231" s="321"/>
      <c r="I231" s="78" t="s">
        <v>43</v>
      </c>
      <c r="J231" s="78" t="str">
        <f t="shared" si="122"/>
        <v xml:space="preserve"> </v>
      </c>
      <c r="K231" s="78" t="str">
        <f t="shared" si="123"/>
        <v xml:space="preserve"> </v>
      </c>
      <c r="L231" s="78" t="str">
        <f t="shared" si="124"/>
        <v xml:space="preserve"> </v>
      </c>
      <c r="M231" s="78" t="str">
        <f t="shared" si="125"/>
        <v xml:space="preserve"> </v>
      </c>
      <c r="N231" s="78" t="str">
        <f t="shared" si="126"/>
        <v xml:space="preserve"> </v>
      </c>
      <c r="O231" s="78" t="str">
        <f t="shared" si="127"/>
        <v xml:space="preserve"> </v>
      </c>
      <c r="P231" s="78" t="str">
        <f t="shared" si="128"/>
        <v xml:space="preserve"> </v>
      </c>
      <c r="Q231" s="78" t="str">
        <f t="shared" si="129"/>
        <v xml:space="preserve"> </v>
      </c>
      <c r="R231" s="78" t="str">
        <f t="shared" si="130"/>
        <v xml:space="preserve"> </v>
      </c>
      <c r="S231" s="78" t="str">
        <f t="shared" si="131"/>
        <v xml:space="preserve"> </v>
      </c>
      <c r="T231" s="78" t="str">
        <f t="shared" si="132"/>
        <v xml:space="preserve"> </v>
      </c>
      <c r="U231" s="78" t="str">
        <f t="shared" si="133"/>
        <v xml:space="preserve"> </v>
      </c>
      <c r="V231" s="78" t="str">
        <f t="shared" si="134"/>
        <v xml:space="preserve"> </v>
      </c>
      <c r="W231" s="78" t="str">
        <f t="shared" si="135"/>
        <v xml:space="preserve"> </v>
      </c>
      <c r="X231" s="78" t="str">
        <f t="shared" si="136"/>
        <v xml:space="preserve"> </v>
      </c>
      <c r="Y231" s="78" t="str">
        <f t="shared" si="137"/>
        <v xml:space="preserve"> </v>
      </c>
      <c r="Z231" s="78" t="str">
        <f t="shared" si="138"/>
        <v xml:space="preserve"> </v>
      </c>
      <c r="AB231" s="76"/>
    </row>
    <row r="232" spans="2:28" ht="29.25" customHeight="1">
      <c r="B232" s="7"/>
      <c r="C232" s="316" t="s">
        <v>262</v>
      </c>
      <c r="D232" s="318" t="s">
        <v>263</v>
      </c>
      <c r="E232" s="320">
        <v>2020</v>
      </c>
      <c r="F232" s="320" t="s">
        <v>1</v>
      </c>
      <c r="G232" s="320" t="s">
        <v>130</v>
      </c>
      <c r="H232" s="320" t="s">
        <v>264</v>
      </c>
      <c r="I232" s="75"/>
      <c r="J232" s="75">
        <f t="shared" si="122"/>
        <v>0</v>
      </c>
      <c r="K232" s="75">
        <f t="shared" si="123"/>
        <v>0</v>
      </c>
      <c r="L232" s="75">
        <f t="shared" si="124"/>
        <v>0</v>
      </c>
      <c r="M232" s="75">
        <f t="shared" si="125"/>
        <v>0</v>
      </c>
      <c r="N232" s="75">
        <f t="shared" si="126"/>
        <v>0</v>
      </c>
      <c r="O232" s="75">
        <f t="shared" si="127"/>
        <v>0</v>
      </c>
      <c r="P232" s="75">
        <f t="shared" si="128"/>
        <v>0</v>
      </c>
      <c r="Q232" s="75">
        <f t="shared" si="129"/>
        <v>0</v>
      </c>
      <c r="R232" s="75">
        <f t="shared" si="130"/>
        <v>0</v>
      </c>
      <c r="S232" s="75">
        <f t="shared" si="131"/>
        <v>0</v>
      </c>
      <c r="T232" s="75">
        <f t="shared" si="132"/>
        <v>0</v>
      </c>
      <c r="U232" s="75">
        <f t="shared" si="133"/>
        <v>0</v>
      </c>
      <c r="V232" s="75">
        <f t="shared" si="134"/>
        <v>0</v>
      </c>
      <c r="W232" s="75">
        <f t="shared" si="135"/>
        <v>0</v>
      </c>
      <c r="X232" s="75">
        <f t="shared" si="136"/>
        <v>0</v>
      </c>
      <c r="Y232" s="75">
        <f t="shared" si="137"/>
        <v>0</v>
      </c>
      <c r="Z232" s="75">
        <f t="shared" si="138"/>
        <v>0</v>
      </c>
      <c r="AB232" s="76"/>
    </row>
    <row r="233" spans="2:28" ht="29.25" customHeight="1">
      <c r="B233" s="7"/>
      <c r="C233" s="317"/>
      <c r="D233" s="319"/>
      <c r="E233" s="321"/>
      <c r="F233" s="321"/>
      <c r="G233" s="321"/>
      <c r="H233" s="321"/>
      <c r="I233" s="78" t="s">
        <v>43</v>
      </c>
      <c r="J233" s="78" t="str">
        <f t="shared" si="122"/>
        <v xml:space="preserve"> </v>
      </c>
      <c r="K233" s="78" t="str">
        <f t="shared" si="123"/>
        <v xml:space="preserve"> </v>
      </c>
      <c r="L233" s="78" t="str">
        <f t="shared" si="124"/>
        <v xml:space="preserve"> </v>
      </c>
      <c r="M233" s="78" t="str">
        <f t="shared" si="125"/>
        <v xml:space="preserve"> </v>
      </c>
      <c r="N233" s="78" t="str">
        <f t="shared" si="126"/>
        <v xml:space="preserve"> </v>
      </c>
      <c r="O233" s="78" t="str">
        <f t="shared" si="127"/>
        <v xml:space="preserve"> </v>
      </c>
      <c r="P233" s="78" t="str">
        <f t="shared" si="128"/>
        <v xml:space="preserve"> </v>
      </c>
      <c r="Q233" s="78" t="str">
        <f t="shared" si="129"/>
        <v xml:space="preserve"> </v>
      </c>
      <c r="R233" s="78" t="str">
        <f t="shared" si="130"/>
        <v xml:space="preserve"> </v>
      </c>
      <c r="S233" s="78" t="str">
        <f t="shared" si="131"/>
        <v xml:space="preserve"> </v>
      </c>
      <c r="T233" s="78" t="str">
        <f t="shared" si="132"/>
        <v xml:space="preserve"> </v>
      </c>
      <c r="U233" s="78" t="str">
        <f t="shared" si="133"/>
        <v xml:space="preserve"> </v>
      </c>
      <c r="V233" s="78" t="str">
        <f t="shared" si="134"/>
        <v xml:space="preserve"> </v>
      </c>
      <c r="W233" s="78" t="str">
        <f t="shared" si="135"/>
        <v xml:space="preserve"> </v>
      </c>
      <c r="X233" s="78" t="str">
        <f t="shared" si="136"/>
        <v xml:space="preserve"> </v>
      </c>
      <c r="Y233" s="78" t="str">
        <f t="shared" si="137"/>
        <v xml:space="preserve"> </v>
      </c>
      <c r="Z233" s="78" t="str">
        <f t="shared" si="138"/>
        <v xml:space="preserve"> </v>
      </c>
      <c r="AB233" s="76"/>
    </row>
    <row r="234" spans="2:28" ht="29.25" customHeight="1">
      <c r="B234" s="7"/>
      <c r="C234" s="316" t="s">
        <v>265</v>
      </c>
      <c r="D234" s="318" t="s">
        <v>266</v>
      </c>
      <c r="E234" s="320">
        <v>2021</v>
      </c>
      <c r="F234" s="320" t="s">
        <v>2</v>
      </c>
      <c r="G234" s="320" t="s">
        <v>122</v>
      </c>
      <c r="H234" s="320" t="s">
        <v>267</v>
      </c>
      <c r="I234" s="75"/>
      <c r="J234" s="75">
        <f t="shared" si="122"/>
        <v>0</v>
      </c>
      <c r="K234" s="75">
        <f t="shared" si="123"/>
        <v>0</v>
      </c>
      <c r="L234" s="75">
        <f t="shared" si="124"/>
        <v>0</v>
      </c>
      <c r="M234" s="75">
        <f t="shared" si="125"/>
        <v>0</v>
      </c>
      <c r="N234" s="75">
        <f t="shared" si="126"/>
        <v>0</v>
      </c>
      <c r="O234" s="75">
        <f t="shared" si="127"/>
        <v>0</v>
      </c>
      <c r="P234" s="75">
        <f t="shared" si="128"/>
        <v>0</v>
      </c>
      <c r="Q234" s="75">
        <f t="shared" si="129"/>
        <v>0</v>
      </c>
      <c r="R234" s="75">
        <f t="shared" si="130"/>
        <v>0</v>
      </c>
      <c r="S234" s="75">
        <f t="shared" si="131"/>
        <v>0</v>
      </c>
      <c r="T234" s="75">
        <f t="shared" si="132"/>
        <v>0</v>
      </c>
      <c r="U234" s="75">
        <f t="shared" si="133"/>
        <v>0</v>
      </c>
      <c r="V234" s="75">
        <f t="shared" si="134"/>
        <v>0</v>
      </c>
      <c r="W234" s="75">
        <f t="shared" si="135"/>
        <v>0</v>
      </c>
      <c r="X234" s="75">
        <f t="shared" si="136"/>
        <v>0</v>
      </c>
      <c r="Y234" s="75">
        <f t="shared" si="137"/>
        <v>0</v>
      </c>
      <c r="Z234" s="75">
        <f t="shared" si="138"/>
        <v>0</v>
      </c>
      <c r="AB234" s="76"/>
    </row>
    <row r="235" spans="2:28" ht="29.25" customHeight="1">
      <c r="B235" s="7"/>
      <c r="C235" s="317"/>
      <c r="D235" s="319"/>
      <c r="E235" s="321"/>
      <c r="F235" s="321"/>
      <c r="G235" s="321"/>
      <c r="H235" s="321"/>
      <c r="I235" s="78" t="s">
        <v>43</v>
      </c>
      <c r="J235" s="78" t="str">
        <f t="shared" si="122"/>
        <v xml:space="preserve"> </v>
      </c>
      <c r="K235" s="78" t="str">
        <f t="shared" si="123"/>
        <v xml:space="preserve"> </v>
      </c>
      <c r="L235" s="78" t="str">
        <f t="shared" si="124"/>
        <v xml:space="preserve"> </v>
      </c>
      <c r="M235" s="78" t="str">
        <f t="shared" si="125"/>
        <v xml:space="preserve"> </v>
      </c>
      <c r="N235" s="78" t="str">
        <f t="shared" si="126"/>
        <v xml:space="preserve"> </v>
      </c>
      <c r="O235" s="78" t="str">
        <f t="shared" si="127"/>
        <v xml:space="preserve"> </v>
      </c>
      <c r="P235" s="78" t="str">
        <f t="shared" si="128"/>
        <v xml:space="preserve"> </v>
      </c>
      <c r="Q235" s="78" t="str">
        <f t="shared" si="129"/>
        <v xml:space="preserve"> </v>
      </c>
      <c r="R235" s="78" t="str">
        <f t="shared" si="130"/>
        <v xml:space="preserve"> </v>
      </c>
      <c r="S235" s="78" t="str">
        <f t="shared" si="131"/>
        <v xml:space="preserve"> </v>
      </c>
      <c r="T235" s="78" t="str">
        <f t="shared" si="132"/>
        <v xml:space="preserve"> </v>
      </c>
      <c r="U235" s="78" t="str">
        <f t="shared" si="133"/>
        <v xml:space="preserve"> </v>
      </c>
      <c r="V235" s="78" t="str">
        <f t="shared" si="134"/>
        <v xml:space="preserve"> </v>
      </c>
      <c r="W235" s="78" t="str">
        <f t="shared" si="135"/>
        <v xml:space="preserve"> </v>
      </c>
      <c r="X235" s="78" t="str">
        <f t="shared" si="136"/>
        <v xml:space="preserve"> </v>
      </c>
      <c r="Y235" s="78" t="str">
        <f t="shared" si="137"/>
        <v xml:space="preserve"> </v>
      </c>
      <c r="Z235" s="78" t="str">
        <f t="shared" si="138"/>
        <v xml:space="preserve"> </v>
      </c>
      <c r="AB235" s="76"/>
    </row>
    <row r="236" spans="2:28" ht="29.25" customHeight="1">
      <c r="B236" s="7"/>
      <c r="C236" s="316" t="s">
        <v>268</v>
      </c>
      <c r="D236" s="318" t="s">
        <v>269</v>
      </c>
      <c r="E236" s="320">
        <v>2023</v>
      </c>
      <c r="F236" s="320" t="s">
        <v>1</v>
      </c>
      <c r="G236" s="320" t="s">
        <v>130</v>
      </c>
      <c r="H236" s="320" t="s">
        <v>270</v>
      </c>
      <c r="I236" s="75"/>
      <c r="J236" s="75">
        <f t="shared" si="122"/>
        <v>0</v>
      </c>
      <c r="K236" s="75">
        <f t="shared" si="123"/>
        <v>0</v>
      </c>
      <c r="L236" s="75">
        <f t="shared" si="124"/>
        <v>0</v>
      </c>
      <c r="M236" s="75">
        <f t="shared" si="125"/>
        <v>0</v>
      </c>
      <c r="N236" s="75">
        <f t="shared" si="126"/>
        <v>0</v>
      </c>
      <c r="O236" s="75">
        <f t="shared" si="127"/>
        <v>0</v>
      </c>
      <c r="P236" s="75">
        <f t="shared" si="128"/>
        <v>0</v>
      </c>
      <c r="Q236" s="75">
        <f t="shared" si="129"/>
        <v>0</v>
      </c>
      <c r="R236" s="75">
        <f t="shared" si="130"/>
        <v>0</v>
      </c>
      <c r="S236" s="75">
        <f t="shared" si="131"/>
        <v>0</v>
      </c>
      <c r="T236" s="75">
        <f t="shared" si="132"/>
        <v>0</v>
      </c>
      <c r="U236" s="75">
        <f t="shared" si="133"/>
        <v>0</v>
      </c>
      <c r="V236" s="75">
        <f t="shared" si="134"/>
        <v>0</v>
      </c>
      <c r="W236" s="75">
        <f t="shared" si="135"/>
        <v>0</v>
      </c>
      <c r="X236" s="75">
        <f t="shared" si="136"/>
        <v>0</v>
      </c>
      <c r="Y236" s="75">
        <f t="shared" si="137"/>
        <v>0</v>
      </c>
      <c r="Z236" s="75">
        <f t="shared" si="138"/>
        <v>0</v>
      </c>
      <c r="AB236" s="76"/>
    </row>
    <row r="237" spans="2:28" ht="29.25" customHeight="1">
      <c r="B237" s="7"/>
      <c r="C237" s="317"/>
      <c r="D237" s="319"/>
      <c r="E237" s="321"/>
      <c r="F237" s="321"/>
      <c r="G237" s="321"/>
      <c r="H237" s="321"/>
      <c r="I237" s="78" t="s">
        <v>43</v>
      </c>
      <c r="J237" s="78" t="str">
        <f t="shared" si="122"/>
        <v xml:space="preserve"> </v>
      </c>
      <c r="K237" s="78" t="str">
        <f t="shared" si="123"/>
        <v xml:space="preserve"> </v>
      </c>
      <c r="L237" s="78" t="str">
        <f t="shared" si="124"/>
        <v xml:space="preserve"> </v>
      </c>
      <c r="M237" s="78" t="str">
        <f t="shared" si="125"/>
        <v xml:space="preserve"> </v>
      </c>
      <c r="N237" s="78" t="str">
        <f t="shared" si="126"/>
        <v xml:space="preserve"> </v>
      </c>
      <c r="O237" s="78" t="str">
        <f t="shared" si="127"/>
        <v xml:space="preserve"> </v>
      </c>
      <c r="P237" s="78" t="str">
        <f t="shared" si="128"/>
        <v xml:space="preserve"> </v>
      </c>
      <c r="Q237" s="78" t="str">
        <f t="shared" si="129"/>
        <v xml:space="preserve"> </v>
      </c>
      <c r="R237" s="78" t="str">
        <f t="shared" si="130"/>
        <v xml:space="preserve"> </v>
      </c>
      <c r="S237" s="78" t="str">
        <f t="shared" si="131"/>
        <v xml:space="preserve"> </v>
      </c>
      <c r="T237" s="78" t="str">
        <f t="shared" si="132"/>
        <v xml:space="preserve"> </v>
      </c>
      <c r="U237" s="78" t="str">
        <f t="shared" si="133"/>
        <v xml:space="preserve"> </v>
      </c>
      <c r="V237" s="78" t="str">
        <f t="shared" si="134"/>
        <v xml:space="preserve"> </v>
      </c>
      <c r="W237" s="78" t="str">
        <f t="shared" si="135"/>
        <v xml:space="preserve"> </v>
      </c>
      <c r="X237" s="78" t="str">
        <f t="shared" si="136"/>
        <v xml:space="preserve"> </v>
      </c>
      <c r="Y237" s="78" t="str">
        <f t="shared" si="137"/>
        <v xml:space="preserve"> </v>
      </c>
      <c r="Z237" s="78" t="str">
        <f t="shared" si="138"/>
        <v xml:space="preserve"> </v>
      </c>
      <c r="AB237" s="76"/>
    </row>
    <row r="238" spans="2:28" ht="29.25" customHeight="1">
      <c r="B238" s="7"/>
      <c r="C238" s="316" t="s">
        <v>271</v>
      </c>
      <c r="D238" s="318" t="s">
        <v>272</v>
      </c>
      <c r="E238" s="320">
        <v>2021</v>
      </c>
      <c r="F238" s="320" t="s">
        <v>2</v>
      </c>
      <c r="G238" s="320" t="s">
        <v>75</v>
      </c>
      <c r="H238" s="320" t="s">
        <v>131</v>
      </c>
      <c r="I238" s="75"/>
      <c r="J238" s="75">
        <f t="shared" si="122"/>
        <v>0</v>
      </c>
      <c r="K238" s="75">
        <f t="shared" si="123"/>
        <v>0</v>
      </c>
      <c r="L238" s="75">
        <f t="shared" si="124"/>
        <v>0</v>
      </c>
      <c r="M238" s="75">
        <f t="shared" si="125"/>
        <v>0</v>
      </c>
      <c r="N238" s="75">
        <f t="shared" si="126"/>
        <v>0</v>
      </c>
      <c r="O238" s="75">
        <f t="shared" si="127"/>
        <v>0</v>
      </c>
      <c r="P238" s="75">
        <f t="shared" si="128"/>
        <v>0</v>
      </c>
      <c r="Q238" s="75">
        <f t="shared" si="129"/>
        <v>0</v>
      </c>
      <c r="R238" s="75">
        <f t="shared" si="130"/>
        <v>0</v>
      </c>
      <c r="S238" s="75">
        <f t="shared" si="131"/>
        <v>0</v>
      </c>
      <c r="T238" s="75">
        <f t="shared" si="132"/>
        <v>0</v>
      </c>
      <c r="U238" s="75">
        <f t="shared" si="133"/>
        <v>0</v>
      </c>
      <c r="V238" s="75">
        <f t="shared" si="134"/>
        <v>0</v>
      </c>
      <c r="W238" s="75">
        <f t="shared" si="135"/>
        <v>0</v>
      </c>
      <c r="X238" s="75">
        <f t="shared" si="136"/>
        <v>0</v>
      </c>
      <c r="Y238" s="75">
        <f t="shared" si="137"/>
        <v>0</v>
      </c>
      <c r="Z238" s="75">
        <f t="shared" si="138"/>
        <v>0</v>
      </c>
      <c r="AB238" s="76"/>
    </row>
    <row r="239" spans="2:28" ht="29.25" customHeight="1">
      <c r="B239" s="7"/>
      <c r="C239" s="317"/>
      <c r="D239" s="319"/>
      <c r="E239" s="321"/>
      <c r="F239" s="321"/>
      <c r="G239" s="321"/>
      <c r="H239" s="321"/>
      <c r="I239" s="78" t="s">
        <v>43</v>
      </c>
      <c r="J239" s="78" t="str">
        <f t="shared" si="122"/>
        <v xml:space="preserve"> </v>
      </c>
      <c r="K239" s="78" t="str">
        <f t="shared" si="123"/>
        <v xml:space="preserve"> </v>
      </c>
      <c r="L239" s="78" t="str">
        <f t="shared" si="124"/>
        <v xml:space="preserve"> </v>
      </c>
      <c r="M239" s="78" t="str">
        <f t="shared" si="125"/>
        <v xml:space="preserve"> </v>
      </c>
      <c r="N239" s="78" t="str">
        <f t="shared" si="126"/>
        <v xml:space="preserve"> </v>
      </c>
      <c r="O239" s="78" t="str">
        <f t="shared" si="127"/>
        <v xml:space="preserve"> </v>
      </c>
      <c r="P239" s="78" t="str">
        <f t="shared" si="128"/>
        <v xml:space="preserve"> </v>
      </c>
      <c r="Q239" s="78" t="str">
        <f t="shared" si="129"/>
        <v xml:space="preserve"> </v>
      </c>
      <c r="R239" s="78" t="str">
        <f t="shared" si="130"/>
        <v xml:space="preserve"> </v>
      </c>
      <c r="S239" s="78" t="str">
        <f t="shared" si="131"/>
        <v xml:space="preserve"> </v>
      </c>
      <c r="T239" s="78" t="str">
        <f t="shared" si="132"/>
        <v xml:space="preserve"> </v>
      </c>
      <c r="U239" s="78" t="str">
        <f t="shared" si="133"/>
        <v xml:space="preserve"> </v>
      </c>
      <c r="V239" s="78" t="str">
        <f t="shared" si="134"/>
        <v xml:space="preserve"> </v>
      </c>
      <c r="W239" s="78" t="str">
        <f t="shared" si="135"/>
        <v xml:space="preserve"> </v>
      </c>
      <c r="X239" s="78" t="str">
        <f t="shared" si="136"/>
        <v xml:space="preserve"> </v>
      </c>
      <c r="Y239" s="78" t="str">
        <f t="shared" si="137"/>
        <v xml:space="preserve"> </v>
      </c>
      <c r="Z239" s="78" t="str">
        <f t="shared" si="138"/>
        <v xml:space="preserve"> </v>
      </c>
      <c r="AB239" s="76"/>
    </row>
    <row r="240" spans="2:28" ht="29.25" customHeight="1">
      <c r="B240" s="7"/>
      <c r="C240" s="316" t="s">
        <v>273</v>
      </c>
      <c r="D240" s="318" t="s">
        <v>274</v>
      </c>
      <c r="E240" s="320">
        <v>2023</v>
      </c>
      <c r="F240" s="320" t="s">
        <v>1</v>
      </c>
      <c r="G240" s="320" t="s">
        <v>75</v>
      </c>
      <c r="H240" s="320" t="s">
        <v>275</v>
      </c>
      <c r="I240" s="75"/>
      <c r="J240" s="75">
        <f t="shared" si="122"/>
        <v>0</v>
      </c>
      <c r="K240" s="75">
        <f t="shared" si="123"/>
        <v>0</v>
      </c>
      <c r="L240" s="75">
        <f t="shared" si="124"/>
        <v>0</v>
      </c>
      <c r="M240" s="75">
        <f t="shared" si="125"/>
        <v>0</v>
      </c>
      <c r="N240" s="75">
        <f t="shared" si="126"/>
        <v>0</v>
      </c>
      <c r="O240" s="75">
        <f t="shared" si="127"/>
        <v>0</v>
      </c>
      <c r="P240" s="75">
        <f t="shared" si="128"/>
        <v>0</v>
      </c>
      <c r="Q240" s="75">
        <f t="shared" si="129"/>
        <v>0</v>
      </c>
      <c r="R240" s="75">
        <f t="shared" si="130"/>
        <v>0</v>
      </c>
      <c r="S240" s="75">
        <f t="shared" si="131"/>
        <v>0</v>
      </c>
      <c r="T240" s="75">
        <f t="shared" si="132"/>
        <v>0</v>
      </c>
      <c r="U240" s="75">
        <f t="shared" si="133"/>
        <v>0</v>
      </c>
      <c r="V240" s="75">
        <f t="shared" si="134"/>
        <v>0</v>
      </c>
      <c r="W240" s="75">
        <f t="shared" si="135"/>
        <v>0</v>
      </c>
      <c r="X240" s="75">
        <f t="shared" si="136"/>
        <v>0</v>
      </c>
      <c r="Y240" s="75">
        <f t="shared" si="137"/>
        <v>0</v>
      </c>
      <c r="Z240" s="75">
        <f t="shared" si="138"/>
        <v>0</v>
      </c>
      <c r="AB240" s="76"/>
    </row>
    <row r="241" spans="2:28" ht="29.25" customHeight="1">
      <c r="B241" s="7"/>
      <c r="C241" s="317"/>
      <c r="D241" s="319"/>
      <c r="E241" s="321"/>
      <c r="F241" s="321"/>
      <c r="G241" s="321"/>
      <c r="H241" s="321"/>
      <c r="I241" s="78" t="s">
        <v>43</v>
      </c>
      <c r="J241" s="78" t="str">
        <f t="shared" si="122"/>
        <v xml:space="preserve"> </v>
      </c>
      <c r="K241" s="78" t="str">
        <f t="shared" si="123"/>
        <v xml:space="preserve"> </v>
      </c>
      <c r="L241" s="78" t="str">
        <f t="shared" si="124"/>
        <v xml:space="preserve"> </v>
      </c>
      <c r="M241" s="78" t="str">
        <f t="shared" si="125"/>
        <v xml:space="preserve"> </v>
      </c>
      <c r="N241" s="78" t="str">
        <f t="shared" si="126"/>
        <v xml:space="preserve"> </v>
      </c>
      <c r="O241" s="78" t="str">
        <f t="shared" si="127"/>
        <v xml:space="preserve"> </v>
      </c>
      <c r="P241" s="78" t="str">
        <f t="shared" si="128"/>
        <v xml:space="preserve"> </v>
      </c>
      <c r="Q241" s="78" t="str">
        <f t="shared" si="129"/>
        <v xml:space="preserve"> </v>
      </c>
      <c r="R241" s="78" t="str">
        <f t="shared" si="130"/>
        <v xml:space="preserve"> </v>
      </c>
      <c r="S241" s="78" t="str">
        <f t="shared" si="131"/>
        <v xml:space="preserve"> </v>
      </c>
      <c r="T241" s="78" t="str">
        <f t="shared" si="132"/>
        <v xml:space="preserve"> </v>
      </c>
      <c r="U241" s="78" t="str">
        <f t="shared" si="133"/>
        <v xml:space="preserve"> </v>
      </c>
      <c r="V241" s="78" t="str">
        <f t="shared" si="134"/>
        <v xml:space="preserve"> </v>
      </c>
      <c r="W241" s="78" t="str">
        <f t="shared" si="135"/>
        <v xml:space="preserve"> </v>
      </c>
      <c r="X241" s="78" t="str">
        <f t="shared" si="136"/>
        <v xml:space="preserve"> </v>
      </c>
      <c r="Y241" s="78" t="str">
        <f t="shared" si="137"/>
        <v xml:space="preserve"> </v>
      </c>
      <c r="Z241" s="78" t="str">
        <f t="shared" si="138"/>
        <v xml:space="preserve"> </v>
      </c>
      <c r="AB241" s="76"/>
    </row>
    <row r="242" spans="2:28" ht="29.25" customHeight="1">
      <c r="B242" s="7"/>
      <c r="C242" s="316" t="s">
        <v>276</v>
      </c>
      <c r="D242" s="318" t="s">
        <v>277</v>
      </c>
      <c r="E242" s="320">
        <v>2024</v>
      </c>
      <c r="F242" s="320" t="s">
        <v>0</v>
      </c>
      <c r="G242" s="320" t="s">
        <v>63</v>
      </c>
      <c r="H242" s="320" t="s">
        <v>278</v>
      </c>
      <c r="I242" s="75"/>
      <c r="J242" s="75">
        <f t="shared" si="122"/>
        <v>0</v>
      </c>
      <c r="K242" s="75">
        <f t="shared" si="123"/>
        <v>0</v>
      </c>
      <c r="L242" s="75">
        <f t="shared" si="124"/>
        <v>0</v>
      </c>
      <c r="M242" s="75">
        <f t="shared" si="125"/>
        <v>0</v>
      </c>
      <c r="N242" s="75">
        <f t="shared" si="126"/>
        <v>0</v>
      </c>
      <c r="O242" s="75">
        <f t="shared" si="127"/>
        <v>0</v>
      </c>
      <c r="P242" s="75">
        <f t="shared" si="128"/>
        <v>0</v>
      </c>
      <c r="Q242" s="75">
        <f t="shared" si="129"/>
        <v>0</v>
      </c>
      <c r="R242" s="75">
        <f t="shared" si="130"/>
        <v>0</v>
      </c>
      <c r="S242" s="75">
        <f t="shared" si="131"/>
        <v>0</v>
      </c>
      <c r="T242" s="75">
        <f t="shared" si="132"/>
        <v>0</v>
      </c>
      <c r="U242" s="75">
        <f t="shared" si="133"/>
        <v>0</v>
      </c>
      <c r="V242" s="75">
        <f t="shared" si="134"/>
        <v>0</v>
      </c>
      <c r="W242" s="75">
        <f t="shared" si="135"/>
        <v>0</v>
      </c>
      <c r="X242" s="75">
        <f t="shared" si="136"/>
        <v>0</v>
      </c>
      <c r="Y242" s="75">
        <f t="shared" si="137"/>
        <v>0</v>
      </c>
      <c r="Z242" s="75">
        <f t="shared" si="138"/>
        <v>0</v>
      </c>
      <c r="AB242" s="76"/>
    </row>
    <row r="243" spans="2:28" ht="29.25" customHeight="1">
      <c r="B243" s="7"/>
      <c r="C243" s="317"/>
      <c r="D243" s="319"/>
      <c r="E243" s="321"/>
      <c r="F243" s="321"/>
      <c r="G243" s="321"/>
      <c r="H243" s="321"/>
      <c r="I243" s="78" t="s">
        <v>43</v>
      </c>
      <c r="J243" s="78" t="str">
        <f t="shared" si="122"/>
        <v xml:space="preserve"> </v>
      </c>
      <c r="K243" s="78" t="str">
        <f t="shared" si="123"/>
        <v xml:space="preserve"> </v>
      </c>
      <c r="L243" s="78" t="str">
        <f t="shared" si="124"/>
        <v xml:space="preserve"> </v>
      </c>
      <c r="M243" s="78" t="str">
        <f t="shared" si="125"/>
        <v xml:space="preserve"> </v>
      </c>
      <c r="N243" s="78" t="str">
        <f t="shared" si="126"/>
        <v xml:space="preserve"> </v>
      </c>
      <c r="O243" s="78" t="str">
        <f t="shared" si="127"/>
        <v xml:space="preserve"> </v>
      </c>
      <c r="P243" s="78" t="str">
        <f t="shared" si="128"/>
        <v xml:space="preserve"> </v>
      </c>
      <c r="Q243" s="78" t="str">
        <f t="shared" si="129"/>
        <v xml:space="preserve"> </v>
      </c>
      <c r="R243" s="78" t="str">
        <f t="shared" si="130"/>
        <v xml:space="preserve"> </v>
      </c>
      <c r="S243" s="78" t="str">
        <f t="shared" si="131"/>
        <v xml:space="preserve"> </v>
      </c>
      <c r="T243" s="78" t="str">
        <f t="shared" si="132"/>
        <v xml:space="preserve"> </v>
      </c>
      <c r="U243" s="78" t="str">
        <f t="shared" si="133"/>
        <v xml:space="preserve"> </v>
      </c>
      <c r="V243" s="78" t="str">
        <f t="shared" si="134"/>
        <v xml:space="preserve"> </v>
      </c>
      <c r="W243" s="78" t="str">
        <f t="shared" si="135"/>
        <v xml:space="preserve"> </v>
      </c>
      <c r="X243" s="78" t="str">
        <f t="shared" si="136"/>
        <v xml:space="preserve"> </v>
      </c>
      <c r="Y243" s="78" t="str">
        <f t="shared" si="137"/>
        <v xml:space="preserve"> </v>
      </c>
      <c r="Z243" s="78" t="str">
        <f t="shared" si="138"/>
        <v xml:space="preserve"> </v>
      </c>
      <c r="AB243" s="76"/>
    </row>
    <row r="244" spans="2:28" ht="29.25" customHeight="1">
      <c r="B244" s="7"/>
      <c r="C244" s="316" t="s">
        <v>279</v>
      </c>
      <c r="D244" s="318" t="s">
        <v>280</v>
      </c>
      <c r="E244" s="320">
        <v>2025</v>
      </c>
      <c r="F244" s="320" t="s">
        <v>0</v>
      </c>
      <c r="G244" s="320" t="s">
        <v>281</v>
      </c>
      <c r="H244" s="320" t="s">
        <v>282</v>
      </c>
      <c r="I244" s="75"/>
      <c r="J244" s="75">
        <f t="shared" si="122"/>
        <v>0</v>
      </c>
      <c r="K244" s="75">
        <f t="shared" si="123"/>
        <v>0</v>
      </c>
      <c r="L244" s="75">
        <f t="shared" si="124"/>
        <v>0</v>
      </c>
      <c r="M244" s="75">
        <f t="shared" si="125"/>
        <v>0</v>
      </c>
      <c r="N244" s="75">
        <f t="shared" si="126"/>
        <v>0</v>
      </c>
      <c r="O244" s="75">
        <f t="shared" si="127"/>
        <v>0</v>
      </c>
      <c r="P244" s="75">
        <f t="shared" si="128"/>
        <v>0</v>
      </c>
      <c r="Q244" s="75">
        <f t="shared" si="129"/>
        <v>0</v>
      </c>
      <c r="R244" s="75">
        <f t="shared" si="130"/>
        <v>0</v>
      </c>
      <c r="S244" s="75">
        <f t="shared" si="131"/>
        <v>0</v>
      </c>
      <c r="T244" s="75">
        <f t="shared" si="132"/>
        <v>0</v>
      </c>
      <c r="U244" s="75">
        <f t="shared" si="133"/>
        <v>0</v>
      </c>
      <c r="V244" s="75">
        <f t="shared" si="134"/>
        <v>0</v>
      </c>
      <c r="W244" s="75">
        <f t="shared" si="135"/>
        <v>0</v>
      </c>
      <c r="X244" s="75">
        <f t="shared" si="136"/>
        <v>0</v>
      </c>
      <c r="Y244" s="75">
        <f t="shared" si="137"/>
        <v>0</v>
      </c>
      <c r="Z244" s="75">
        <f t="shared" si="138"/>
        <v>0</v>
      </c>
      <c r="AB244" s="76"/>
    </row>
    <row r="245" spans="2:28" ht="29.25" customHeight="1">
      <c r="B245" s="7"/>
      <c r="C245" s="317"/>
      <c r="D245" s="319"/>
      <c r="E245" s="321"/>
      <c r="F245" s="321"/>
      <c r="G245" s="321"/>
      <c r="H245" s="321"/>
      <c r="I245" s="78" t="s">
        <v>43</v>
      </c>
      <c r="J245" s="78" t="str">
        <f t="shared" si="122"/>
        <v xml:space="preserve"> </v>
      </c>
      <c r="K245" s="78" t="str">
        <f t="shared" si="123"/>
        <v xml:space="preserve"> </v>
      </c>
      <c r="L245" s="78" t="str">
        <f t="shared" si="124"/>
        <v xml:space="preserve"> </v>
      </c>
      <c r="M245" s="78" t="str">
        <f t="shared" si="125"/>
        <v xml:space="preserve"> </v>
      </c>
      <c r="N245" s="78" t="str">
        <f t="shared" si="126"/>
        <v xml:space="preserve"> </v>
      </c>
      <c r="O245" s="78" t="str">
        <f t="shared" si="127"/>
        <v xml:space="preserve"> </v>
      </c>
      <c r="P245" s="78" t="str">
        <f t="shared" si="128"/>
        <v xml:space="preserve"> </v>
      </c>
      <c r="Q245" s="78" t="str">
        <f t="shared" si="129"/>
        <v xml:space="preserve"> </v>
      </c>
      <c r="R245" s="78" t="str">
        <f t="shared" si="130"/>
        <v xml:space="preserve"> </v>
      </c>
      <c r="S245" s="78" t="str">
        <f t="shared" si="131"/>
        <v xml:space="preserve"> </v>
      </c>
      <c r="T245" s="78" t="str">
        <f t="shared" si="132"/>
        <v xml:space="preserve"> </v>
      </c>
      <c r="U245" s="78" t="str">
        <f t="shared" si="133"/>
        <v xml:space="preserve"> </v>
      </c>
      <c r="V245" s="78" t="str">
        <f t="shared" si="134"/>
        <v xml:space="preserve"> </v>
      </c>
      <c r="W245" s="78" t="str">
        <f t="shared" si="135"/>
        <v xml:space="preserve"> </v>
      </c>
      <c r="X245" s="78" t="str">
        <f t="shared" si="136"/>
        <v xml:space="preserve"> </v>
      </c>
      <c r="Y245" s="78" t="str">
        <f t="shared" si="137"/>
        <v xml:space="preserve"> </v>
      </c>
      <c r="Z245" s="78" t="str">
        <f t="shared" si="138"/>
        <v xml:space="preserve"> </v>
      </c>
      <c r="AB245" s="76"/>
    </row>
    <row r="246" spans="2:28" ht="29.25" customHeight="1">
      <c r="B246" s="7"/>
      <c r="C246" s="316" t="s">
        <v>283</v>
      </c>
      <c r="D246" s="318" t="s">
        <v>284</v>
      </c>
      <c r="E246" s="320">
        <v>2020</v>
      </c>
      <c r="F246" s="320" t="s">
        <v>2</v>
      </c>
      <c r="G246" s="320" t="s">
        <v>130</v>
      </c>
      <c r="H246" s="320" t="s">
        <v>285</v>
      </c>
      <c r="I246" s="75"/>
      <c r="J246" s="75">
        <f t="shared" si="122"/>
        <v>0</v>
      </c>
      <c r="K246" s="75">
        <f t="shared" si="123"/>
        <v>0</v>
      </c>
      <c r="L246" s="75">
        <f t="shared" si="124"/>
        <v>0</v>
      </c>
      <c r="M246" s="75">
        <f t="shared" si="125"/>
        <v>0</v>
      </c>
      <c r="N246" s="75">
        <f t="shared" si="126"/>
        <v>0</v>
      </c>
      <c r="O246" s="75">
        <f t="shared" si="127"/>
        <v>0</v>
      </c>
      <c r="P246" s="75">
        <f t="shared" si="128"/>
        <v>0</v>
      </c>
      <c r="Q246" s="75">
        <f t="shared" si="129"/>
        <v>0</v>
      </c>
      <c r="R246" s="75">
        <f t="shared" si="130"/>
        <v>0</v>
      </c>
      <c r="S246" s="75">
        <f t="shared" si="131"/>
        <v>0</v>
      </c>
      <c r="T246" s="75">
        <f t="shared" si="132"/>
        <v>0</v>
      </c>
      <c r="U246" s="75">
        <f t="shared" si="133"/>
        <v>0</v>
      </c>
      <c r="V246" s="75">
        <f t="shared" si="134"/>
        <v>0</v>
      </c>
      <c r="W246" s="75">
        <f t="shared" si="135"/>
        <v>0</v>
      </c>
      <c r="X246" s="75">
        <f t="shared" si="136"/>
        <v>0</v>
      </c>
      <c r="Y246" s="75">
        <f t="shared" si="137"/>
        <v>0</v>
      </c>
      <c r="Z246" s="75">
        <f t="shared" si="138"/>
        <v>0</v>
      </c>
      <c r="AB246" s="76"/>
    </row>
    <row r="247" spans="2:28" ht="29.25" customHeight="1">
      <c r="B247" s="7"/>
      <c r="C247" s="317"/>
      <c r="D247" s="319"/>
      <c r="E247" s="321"/>
      <c r="F247" s="321"/>
      <c r="G247" s="321"/>
      <c r="H247" s="321"/>
      <c r="I247" s="78" t="s">
        <v>43</v>
      </c>
      <c r="J247" s="78" t="str">
        <f t="shared" si="122"/>
        <v xml:space="preserve"> </v>
      </c>
      <c r="K247" s="78" t="str">
        <f t="shared" si="123"/>
        <v xml:space="preserve"> </v>
      </c>
      <c r="L247" s="78" t="str">
        <f t="shared" si="124"/>
        <v xml:space="preserve"> </v>
      </c>
      <c r="M247" s="78" t="str">
        <f t="shared" si="125"/>
        <v xml:space="preserve"> </v>
      </c>
      <c r="N247" s="78" t="str">
        <f t="shared" si="126"/>
        <v xml:space="preserve"> </v>
      </c>
      <c r="O247" s="78" t="str">
        <f t="shared" si="127"/>
        <v xml:space="preserve"> </v>
      </c>
      <c r="P247" s="78" t="str">
        <f t="shared" si="128"/>
        <v xml:space="preserve"> </v>
      </c>
      <c r="Q247" s="78" t="str">
        <f t="shared" si="129"/>
        <v xml:space="preserve"> </v>
      </c>
      <c r="R247" s="78" t="str">
        <f t="shared" si="130"/>
        <v xml:space="preserve"> </v>
      </c>
      <c r="S247" s="78" t="str">
        <f t="shared" si="131"/>
        <v xml:space="preserve"> </v>
      </c>
      <c r="T247" s="78" t="str">
        <f t="shared" si="132"/>
        <v xml:space="preserve"> </v>
      </c>
      <c r="U247" s="78" t="str">
        <f t="shared" si="133"/>
        <v xml:space="preserve"> </v>
      </c>
      <c r="V247" s="78" t="str">
        <f t="shared" si="134"/>
        <v xml:space="preserve"> </v>
      </c>
      <c r="W247" s="78" t="str">
        <f t="shared" si="135"/>
        <v xml:space="preserve"> </v>
      </c>
      <c r="X247" s="78" t="str">
        <f t="shared" si="136"/>
        <v xml:space="preserve"> </v>
      </c>
      <c r="Y247" s="78" t="str">
        <f t="shared" si="137"/>
        <v xml:space="preserve"> </v>
      </c>
      <c r="Z247" s="78" t="str">
        <f t="shared" si="138"/>
        <v xml:space="preserve"> </v>
      </c>
      <c r="AB247" s="76"/>
    </row>
    <row r="248" spans="2:28" ht="29.25" customHeight="1">
      <c r="B248" s="7"/>
      <c r="C248" s="316" t="s">
        <v>286</v>
      </c>
      <c r="D248" s="318"/>
      <c r="E248" s="320"/>
      <c r="F248" s="320"/>
      <c r="G248" s="320"/>
      <c r="H248" s="320"/>
      <c r="I248" s="75"/>
      <c r="J248" s="75">
        <f t="shared" si="122"/>
        <v>0</v>
      </c>
      <c r="K248" s="75">
        <f t="shared" si="123"/>
        <v>0</v>
      </c>
      <c r="L248" s="75">
        <f t="shared" si="124"/>
        <v>0</v>
      </c>
      <c r="M248" s="75">
        <f t="shared" si="125"/>
        <v>0</v>
      </c>
      <c r="N248" s="75">
        <f t="shared" si="126"/>
        <v>0</v>
      </c>
      <c r="O248" s="75">
        <f t="shared" si="127"/>
        <v>0</v>
      </c>
      <c r="P248" s="75">
        <f t="shared" si="128"/>
        <v>0</v>
      </c>
      <c r="Q248" s="75">
        <f t="shared" si="129"/>
        <v>0</v>
      </c>
      <c r="R248" s="75">
        <f t="shared" si="130"/>
        <v>0</v>
      </c>
      <c r="S248" s="75">
        <f t="shared" si="131"/>
        <v>0</v>
      </c>
      <c r="T248" s="75">
        <f t="shared" si="132"/>
        <v>0</v>
      </c>
      <c r="U248" s="75">
        <f t="shared" si="133"/>
        <v>0</v>
      </c>
      <c r="V248" s="75">
        <f t="shared" si="134"/>
        <v>0</v>
      </c>
      <c r="W248" s="75">
        <f t="shared" si="135"/>
        <v>0</v>
      </c>
      <c r="X248" s="75">
        <f t="shared" si="136"/>
        <v>0</v>
      </c>
      <c r="Y248" s="75">
        <f t="shared" si="137"/>
        <v>0</v>
      </c>
      <c r="Z248" s="75">
        <f t="shared" si="138"/>
        <v>0</v>
      </c>
      <c r="AB248" s="76"/>
    </row>
    <row r="249" spans="2:28" ht="29.25" customHeight="1">
      <c r="B249" s="7"/>
      <c r="C249" s="317"/>
      <c r="D249" s="319"/>
      <c r="E249" s="321"/>
      <c r="F249" s="321"/>
      <c r="G249" s="321"/>
      <c r="H249" s="321"/>
      <c r="I249" s="78" t="s">
        <v>43</v>
      </c>
      <c r="J249" s="78" t="str">
        <f t="shared" si="122"/>
        <v xml:space="preserve"> </v>
      </c>
      <c r="K249" s="78" t="str">
        <f t="shared" si="123"/>
        <v xml:space="preserve"> </v>
      </c>
      <c r="L249" s="78" t="str">
        <f t="shared" si="124"/>
        <v xml:space="preserve"> </v>
      </c>
      <c r="M249" s="78" t="str">
        <f t="shared" si="125"/>
        <v xml:space="preserve"> </v>
      </c>
      <c r="N249" s="78" t="str">
        <f t="shared" si="126"/>
        <v xml:space="preserve"> </v>
      </c>
      <c r="O249" s="78" t="str">
        <f t="shared" si="127"/>
        <v xml:space="preserve"> </v>
      </c>
      <c r="P249" s="78" t="str">
        <f t="shared" si="128"/>
        <v xml:space="preserve"> </v>
      </c>
      <c r="Q249" s="78" t="str">
        <f t="shared" si="129"/>
        <v xml:space="preserve"> </v>
      </c>
      <c r="R249" s="78" t="str">
        <f t="shared" si="130"/>
        <v xml:space="preserve"> </v>
      </c>
      <c r="S249" s="78" t="str">
        <f t="shared" si="131"/>
        <v xml:space="preserve"> </v>
      </c>
      <c r="T249" s="78" t="str">
        <f t="shared" si="132"/>
        <v xml:space="preserve"> </v>
      </c>
      <c r="U249" s="78" t="str">
        <f t="shared" si="133"/>
        <v xml:space="preserve"> </v>
      </c>
      <c r="V249" s="78" t="str">
        <f t="shared" si="134"/>
        <v xml:space="preserve"> </v>
      </c>
      <c r="W249" s="78" t="str">
        <f t="shared" si="135"/>
        <v xml:space="preserve"> </v>
      </c>
      <c r="X249" s="78" t="str">
        <f t="shared" si="136"/>
        <v xml:space="preserve"> </v>
      </c>
      <c r="Y249" s="78" t="str">
        <f t="shared" si="137"/>
        <v xml:space="preserve"> </v>
      </c>
      <c r="Z249" s="78" t="str">
        <f t="shared" si="138"/>
        <v xml:space="preserve"> </v>
      </c>
      <c r="AB249" s="76"/>
    </row>
    <row r="250" spans="2:28" ht="29.25" customHeight="1">
      <c r="B250" s="7"/>
      <c r="C250" s="316" t="s">
        <v>287</v>
      </c>
      <c r="D250" s="318"/>
      <c r="E250" s="320"/>
      <c r="F250" s="320"/>
      <c r="G250" s="320"/>
      <c r="H250" s="320"/>
      <c r="I250" s="75"/>
      <c r="J250" s="75">
        <f t="shared" si="122"/>
        <v>0</v>
      </c>
      <c r="K250" s="75">
        <f t="shared" si="123"/>
        <v>0</v>
      </c>
      <c r="L250" s="75">
        <f t="shared" si="124"/>
        <v>0</v>
      </c>
      <c r="M250" s="75">
        <f t="shared" si="125"/>
        <v>0</v>
      </c>
      <c r="N250" s="75">
        <f t="shared" si="126"/>
        <v>0</v>
      </c>
      <c r="O250" s="75">
        <f t="shared" si="127"/>
        <v>0</v>
      </c>
      <c r="P250" s="75">
        <f t="shared" si="128"/>
        <v>0</v>
      </c>
      <c r="Q250" s="75">
        <f t="shared" si="129"/>
        <v>0</v>
      </c>
      <c r="R250" s="75">
        <f t="shared" si="130"/>
        <v>0</v>
      </c>
      <c r="S250" s="75">
        <f t="shared" si="131"/>
        <v>0</v>
      </c>
      <c r="T250" s="75">
        <f t="shared" si="132"/>
        <v>0</v>
      </c>
      <c r="U250" s="75">
        <f t="shared" si="133"/>
        <v>0</v>
      </c>
      <c r="V250" s="75">
        <f t="shared" si="134"/>
        <v>0</v>
      </c>
      <c r="W250" s="75">
        <f t="shared" si="135"/>
        <v>0</v>
      </c>
      <c r="X250" s="75">
        <f t="shared" si="136"/>
        <v>0</v>
      </c>
      <c r="Y250" s="75">
        <f t="shared" si="137"/>
        <v>0</v>
      </c>
      <c r="Z250" s="75">
        <f t="shared" si="138"/>
        <v>0</v>
      </c>
      <c r="AB250" s="76"/>
    </row>
    <row r="251" spans="2:28" ht="29.25" customHeight="1">
      <c r="B251" s="7"/>
      <c r="C251" s="317"/>
      <c r="D251" s="319"/>
      <c r="E251" s="321"/>
      <c r="F251" s="321"/>
      <c r="G251" s="321"/>
      <c r="H251" s="321"/>
      <c r="I251" s="78" t="s">
        <v>43</v>
      </c>
      <c r="J251" s="78" t="str">
        <f t="shared" si="122"/>
        <v xml:space="preserve"> </v>
      </c>
      <c r="K251" s="78" t="str">
        <f t="shared" si="123"/>
        <v xml:space="preserve"> </v>
      </c>
      <c r="L251" s="78" t="str">
        <f t="shared" si="124"/>
        <v xml:space="preserve"> </v>
      </c>
      <c r="M251" s="78" t="str">
        <f t="shared" si="125"/>
        <v xml:space="preserve"> </v>
      </c>
      <c r="N251" s="78" t="str">
        <f t="shared" si="126"/>
        <v xml:space="preserve"> </v>
      </c>
      <c r="O251" s="78" t="str">
        <f t="shared" si="127"/>
        <v xml:space="preserve"> </v>
      </c>
      <c r="P251" s="78" t="str">
        <f t="shared" si="128"/>
        <v xml:space="preserve"> </v>
      </c>
      <c r="Q251" s="78" t="str">
        <f t="shared" si="129"/>
        <v xml:space="preserve"> </v>
      </c>
      <c r="R251" s="78" t="str">
        <f t="shared" si="130"/>
        <v xml:space="preserve"> </v>
      </c>
      <c r="S251" s="78" t="str">
        <f t="shared" si="131"/>
        <v xml:space="preserve"> </v>
      </c>
      <c r="T251" s="78" t="str">
        <f t="shared" si="132"/>
        <v xml:space="preserve"> </v>
      </c>
      <c r="U251" s="78" t="str">
        <f t="shared" si="133"/>
        <v xml:space="preserve"> </v>
      </c>
      <c r="V251" s="78" t="str">
        <f t="shared" si="134"/>
        <v xml:space="preserve"> </v>
      </c>
      <c r="W251" s="78" t="str">
        <f t="shared" si="135"/>
        <v xml:space="preserve"> </v>
      </c>
      <c r="X251" s="78" t="str">
        <f t="shared" si="136"/>
        <v xml:space="preserve"> </v>
      </c>
      <c r="Y251" s="78" t="str">
        <f t="shared" si="137"/>
        <v xml:space="preserve"> </v>
      </c>
      <c r="Z251" s="78" t="str">
        <f t="shared" si="138"/>
        <v xml:space="preserve"> </v>
      </c>
      <c r="AB251" s="76"/>
    </row>
    <row r="252" spans="2:28" ht="29.25" customHeight="1">
      <c r="B252" s="7"/>
      <c r="C252" s="316" t="s">
        <v>288</v>
      </c>
      <c r="D252" s="318"/>
      <c r="E252" s="320"/>
      <c r="F252" s="320"/>
      <c r="G252" s="320"/>
      <c r="H252" s="320"/>
      <c r="I252" s="75"/>
      <c r="J252" s="75">
        <f t="shared" si="122"/>
        <v>0</v>
      </c>
      <c r="K252" s="75">
        <f t="shared" si="123"/>
        <v>0</v>
      </c>
      <c r="L252" s="75">
        <f t="shared" si="124"/>
        <v>0</v>
      </c>
      <c r="M252" s="75">
        <f t="shared" si="125"/>
        <v>0</v>
      </c>
      <c r="N252" s="75">
        <f t="shared" si="126"/>
        <v>0</v>
      </c>
      <c r="O252" s="75">
        <f t="shared" si="127"/>
        <v>0</v>
      </c>
      <c r="P252" s="75">
        <f t="shared" si="128"/>
        <v>0</v>
      </c>
      <c r="Q252" s="75">
        <f t="shared" si="129"/>
        <v>0</v>
      </c>
      <c r="R252" s="75">
        <f t="shared" si="130"/>
        <v>0</v>
      </c>
      <c r="S252" s="75">
        <f t="shared" si="131"/>
        <v>0</v>
      </c>
      <c r="T252" s="75">
        <f t="shared" si="132"/>
        <v>0</v>
      </c>
      <c r="U252" s="75">
        <f t="shared" si="133"/>
        <v>0</v>
      </c>
      <c r="V252" s="75">
        <f t="shared" si="134"/>
        <v>0</v>
      </c>
      <c r="W252" s="75">
        <f t="shared" si="135"/>
        <v>0</v>
      </c>
      <c r="X252" s="75">
        <f t="shared" si="136"/>
        <v>0</v>
      </c>
      <c r="Y252" s="75">
        <f t="shared" si="137"/>
        <v>0</v>
      </c>
      <c r="Z252" s="75">
        <f t="shared" si="138"/>
        <v>0</v>
      </c>
      <c r="AB252" s="76"/>
    </row>
    <row r="253" spans="2:28" ht="29.25" customHeight="1">
      <c r="B253" s="7"/>
      <c r="C253" s="317"/>
      <c r="D253" s="319"/>
      <c r="E253" s="321"/>
      <c r="F253" s="321"/>
      <c r="G253" s="321"/>
      <c r="H253" s="321"/>
      <c r="I253" s="78" t="s">
        <v>43</v>
      </c>
      <c r="J253" s="78" t="str">
        <f t="shared" si="122"/>
        <v xml:space="preserve"> </v>
      </c>
      <c r="K253" s="78" t="str">
        <f t="shared" si="123"/>
        <v xml:space="preserve"> </v>
      </c>
      <c r="L253" s="78" t="str">
        <f t="shared" si="124"/>
        <v xml:space="preserve"> </v>
      </c>
      <c r="M253" s="78" t="str">
        <f t="shared" si="125"/>
        <v xml:space="preserve"> </v>
      </c>
      <c r="N253" s="78" t="str">
        <f t="shared" si="126"/>
        <v xml:space="preserve"> </v>
      </c>
      <c r="O253" s="78" t="str">
        <f t="shared" si="127"/>
        <v xml:space="preserve"> </v>
      </c>
      <c r="P253" s="78" t="str">
        <f t="shared" si="128"/>
        <v xml:space="preserve"> </v>
      </c>
      <c r="Q253" s="78" t="str">
        <f t="shared" si="129"/>
        <v xml:space="preserve"> </v>
      </c>
      <c r="R253" s="78" t="str">
        <f t="shared" si="130"/>
        <v xml:space="preserve"> </v>
      </c>
      <c r="S253" s="78" t="str">
        <f t="shared" si="131"/>
        <v xml:space="preserve"> </v>
      </c>
      <c r="T253" s="78" t="str">
        <f t="shared" si="132"/>
        <v xml:space="preserve"> </v>
      </c>
      <c r="U253" s="78" t="str">
        <f t="shared" si="133"/>
        <v xml:space="preserve"> </v>
      </c>
      <c r="V253" s="78" t="str">
        <f t="shared" si="134"/>
        <v xml:space="preserve"> </v>
      </c>
      <c r="W253" s="78" t="str">
        <f t="shared" si="135"/>
        <v xml:space="preserve"> </v>
      </c>
      <c r="X253" s="78" t="str">
        <f t="shared" si="136"/>
        <v xml:space="preserve"> </v>
      </c>
      <c r="Y253" s="78" t="str">
        <f t="shared" si="137"/>
        <v xml:space="preserve"> </v>
      </c>
      <c r="Z253" s="78" t="str">
        <f t="shared" si="138"/>
        <v xml:space="preserve"> </v>
      </c>
      <c r="AB253" s="76"/>
    </row>
    <row r="254" spans="2:28" ht="29.25" customHeight="1">
      <c r="B254" s="7"/>
      <c r="C254" s="316" t="s">
        <v>289</v>
      </c>
      <c r="D254" s="318"/>
      <c r="E254" s="320"/>
      <c r="F254" s="320"/>
      <c r="G254" s="320"/>
      <c r="H254" s="320"/>
      <c r="I254" s="75"/>
      <c r="J254" s="75">
        <f t="shared" si="122"/>
        <v>0</v>
      </c>
      <c r="K254" s="75">
        <f t="shared" si="123"/>
        <v>0</v>
      </c>
      <c r="L254" s="75">
        <f t="shared" si="124"/>
        <v>0</v>
      </c>
      <c r="M254" s="75">
        <f t="shared" si="125"/>
        <v>0</v>
      </c>
      <c r="N254" s="75">
        <f t="shared" si="126"/>
        <v>0</v>
      </c>
      <c r="O254" s="75">
        <f t="shared" si="127"/>
        <v>0</v>
      </c>
      <c r="P254" s="75">
        <f t="shared" si="128"/>
        <v>0</v>
      </c>
      <c r="Q254" s="75">
        <f t="shared" si="129"/>
        <v>0</v>
      </c>
      <c r="R254" s="75">
        <f t="shared" si="130"/>
        <v>0</v>
      </c>
      <c r="S254" s="75">
        <f t="shared" si="131"/>
        <v>0</v>
      </c>
      <c r="T254" s="75">
        <f t="shared" si="132"/>
        <v>0</v>
      </c>
      <c r="U254" s="75">
        <f t="shared" si="133"/>
        <v>0</v>
      </c>
      <c r="V254" s="75">
        <f t="shared" si="134"/>
        <v>0</v>
      </c>
      <c r="W254" s="75">
        <f t="shared" si="135"/>
        <v>0</v>
      </c>
      <c r="X254" s="75">
        <f t="shared" si="136"/>
        <v>0</v>
      </c>
      <c r="Y254" s="75">
        <f t="shared" si="137"/>
        <v>0</v>
      </c>
      <c r="Z254" s="75">
        <f t="shared" si="138"/>
        <v>0</v>
      </c>
      <c r="AB254" s="76"/>
    </row>
    <row r="255" spans="2:28" ht="29.25" customHeight="1">
      <c r="B255" s="7"/>
      <c r="C255" s="317"/>
      <c r="D255" s="319"/>
      <c r="E255" s="321"/>
      <c r="F255" s="321"/>
      <c r="G255" s="321"/>
      <c r="H255" s="321"/>
      <c r="I255" s="78" t="s">
        <v>43</v>
      </c>
      <c r="J255" s="78" t="str">
        <f t="shared" si="122"/>
        <v xml:space="preserve"> </v>
      </c>
      <c r="K255" s="78" t="str">
        <f t="shared" si="123"/>
        <v xml:space="preserve"> </v>
      </c>
      <c r="L255" s="78" t="str">
        <f t="shared" si="124"/>
        <v xml:space="preserve"> </v>
      </c>
      <c r="M255" s="78" t="str">
        <f t="shared" si="125"/>
        <v xml:space="preserve"> </v>
      </c>
      <c r="N255" s="78" t="str">
        <f t="shared" si="126"/>
        <v xml:space="preserve"> </v>
      </c>
      <c r="O255" s="78" t="str">
        <f t="shared" si="127"/>
        <v xml:space="preserve"> </v>
      </c>
      <c r="P255" s="78" t="str">
        <f t="shared" si="128"/>
        <v xml:space="preserve"> </v>
      </c>
      <c r="Q255" s="78" t="str">
        <f t="shared" si="129"/>
        <v xml:space="preserve"> </v>
      </c>
      <c r="R255" s="78" t="str">
        <f t="shared" si="130"/>
        <v xml:space="preserve"> </v>
      </c>
      <c r="S255" s="78" t="str">
        <f t="shared" si="131"/>
        <v xml:space="preserve"> </v>
      </c>
      <c r="T255" s="78" t="str">
        <f t="shared" si="132"/>
        <v xml:space="preserve"> </v>
      </c>
      <c r="U255" s="78" t="str">
        <f t="shared" si="133"/>
        <v xml:space="preserve"> </v>
      </c>
      <c r="V255" s="78" t="str">
        <f t="shared" si="134"/>
        <v xml:space="preserve"> </v>
      </c>
      <c r="W255" s="78" t="str">
        <f t="shared" si="135"/>
        <v xml:space="preserve"> </v>
      </c>
      <c r="X255" s="78" t="str">
        <f t="shared" si="136"/>
        <v xml:space="preserve"> </v>
      </c>
      <c r="Y255" s="78" t="str">
        <f t="shared" si="137"/>
        <v xml:space="preserve"> </v>
      </c>
      <c r="Z255" s="78" t="str">
        <f t="shared" si="138"/>
        <v xml:space="preserve"> </v>
      </c>
      <c r="AB255" s="76"/>
    </row>
    <row r="256" spans="2:28" ht="29.25" customHeight="1">
      <c r="B256" s="7"/>
      <c r="C256" s="316" t="s">
        <v>290</v>
      </c>
      <c r="D256" s="318"/>
      <c r="E256" s="320"/>
      <c r="F256" s="320"/>
      <c r="G256" s="320"/>
      <c r="H256" s="320"/>
      <c r="I256" s="75"/>
      <c r="J256" s="75">
        <f t="shared" si="122"/>
        <v>0</v>
      </c>
      <c r="K256" s="75">
        <f t="shared" si="123"/>
        <v>0</v>
      </c>
      <c r="L256" s="75">
        <f t="shared" si="124"/>
        <v>0</v>
      </c>
      <c r="M256" s="75">
        <f t="shared" si="125"/>
        <v>0</v>
      </c>
      <c r="N256" s="75">
        <f t="shared" si="126"/>
        <v>0</v>
      </c>
      <c r="O256" s="75">
        <f t="shared" si="127"/>
        <v>0</v>
      </c>
      <c r="P256" s="75">
        <f t="shared" si="128"/>
        <v>0</v>
      </c>
      <c r="Q256" s="75">
        <f t="shared" si="129"/>
        <v>0</v>
      </c>
      <c r="R256" s="75">
        <f t="shared" si="130"/>
        <v>0</v>
      </c>
      <c r="S256" s="75">
        <f t="shared" si="131"/>
        <v>0</v>
      </c>
      <c r="T256" s="75">
        <f t="shared" si="132"/>
        <v>0</v>
      </c>
      <c r="U256" s="75">
        <f t="shared" si="133"/>
        <v>0</v>
      </c>
      <c r="V256" s="75">
        <f t="shared" si="134"/>
        <v>0</v>
      </c>
      <c r="W256" s="75">
        <f t="shared" si="135"/>
        <v>0</v>
      </c>
      <c r="X256" s="75">
        <f t="shared" si="136"/>
        <v>0</v>
      </c>
      <c r="Y256" s="75">
        <f t="shared" si="137"/>
        <v>0</v>
      </c>
      <c r="Z256" s="75">
        <f t="shared" si="138"/>
        <v>0</v>
      </c>
      <c r="AB256" s="76"/>
    </row>
    <row r="257" spans="2:28" ht="29.25" customHeight="1">
      <c r="B257" s="7"/>
      <c r="C257" s="317"/>
      <c r="D257" s="319"/>
      <c r="E257" s="321"/>
      <c r="F257" s="321"/>
      <c r="G257" s="321"/>
      <c r="H257" s="321"/>
      <c r="I257" s="78" t="s">
        <v>43</v>
      </c>
      <c r="J257" s="78" t="str">
        <f t="shared" si="122"/>
        <v xml:space="preserve"> </v>
      </c>
      <c r="K257" s="78" t="str">
        <f t="shared" si="123"/>
        <v xml:space="preserve"> </v>
      </c>
      <c r="L257" s="78" t="str">
        <f t="shared" si="124"/>
        <v xml:space="preserve"> </v>
      </c>
      <c r="M257" s="78" t="str">
        <f t="shared" si="125"/>
        <v xml:space="preserve"> </v>
      </c>
      <c r="N257" s="78" t="str">
        <f t="shared" si="126"/>
        <v xml:space="preserve"> </v>
      </c>
      <c r="O257" s="78" t="str">
        <f t="shared" si="127"/>
        <v xml:space="preserve"> </v>
      </c>
      <c r="P257" s="78" t="str">
        <f t="shared" si="128"/>
        <v xml:space="preserve"> </v>
      </c>
      <c r="Q257" s="78" t="str">
        <f t="shared" si="129"/>
        <v xml:space="preserve"> </v>
      </c>
      <c r="R257" s="78" t="str">
        <f t="shared" si="130"/>
        <v xml:space="preserve"> </v>
      </c>
      <c r="S257" s="78" t="str">
        <f t="shared" si="131"/>
        <v xml:space="preserve"> </v>
      </c>
      <c r="T257" s="78" t="str">
        <f t="shared" si="132"/>
        <v xml:space="preserve"> </v>
      </c>
      <c r="U257" s="78" t="str">
        <f t="shared" si="133"/>
        <v xml:space="preserve"> </v>
      </c>
      <c r="V257" s="78" t="str">
        <f t="shared" si="134"/>
        <v xml:space="preserve"> </v>
      </c>
      <c r="W257" s="78" t="str">
        <f t="shared" si="135"/>
        <v xml:space="preserve"> </v>
      </c>
      <c r="X257" s="78" t="str">
        <f t="shared" si="136"/>
        <v xml:space="preserve"> </v>
      </c>
      <c r="Y257" s="78" t="str">
        <f t="shared" si="137"/>
        <v xml:space="preserve"> </v>
      </c>
      <c r="Z257" s="78" t="str">
        <f t="shared" si="138"/>
        <v xml:space="preserve"> </v>
      </c>
      <c r="AB257" s="76"/>
    </row>
    <row r="258" spans="2:28" ht="16.5" customHeight="1">
      <c r="B258" s="7"/>
      <c r="C258" s="95"/>
      <c r="D258" s="58"/>
      <c r="E258" s="104"/>
      <c r="F258" s="104"/>
      <c r="G258" s="104"/>
      <c r="H258" s="104"/>
      <c r="I258" s="105"/>
      <c r="J258" s="105"/>
      <c r="K258" s="105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spans="2:28" ht="33.75" customHeight="1">
      <c r="B259" s="7"/>
      <c r="C259" s="60"/>
      <c r="D259" s="96" t="s">
        <v>291</v>
      </c>
      <c r="E259" s="97"/>
      <c r="F259" s="97"/>
      <c r="G259" s="97"/>
      <c r="H259" s="97"/>
      <c r="I259" s="97"/>
      <c r="J259" s="97"/>
      <c r="K259" s="9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</row>
    <row r="260" spans="2:28" ht="25.5" customHeight="1">
      <c r="B260" s="7"/>
      <c r="C260" s="63"/>
      <c r="D260" s="99" t="s">
        <v>292</v>
      </c>
      <c r="E260" s="100"/>
      <c r="F260" s="100"/>
      <c r="G260" s="100"/>
      <c r="H260" s="100"/>
      <c r="I260" s="100"/>
      <c r="J260" s="100"/>
      <c r="K260" s="101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2:28" ht="38.1" customHeight="1">
      <c r="B261" s="7"/>
      <c r="C261" s="326" t="s">
        <v>31</v>
      </c>
      <c r="D261" s="326" t="s">
        <v>32</v>
      </c>
      <c r="E261" s="326" t="s">
        <v>33</v>
      </c>
      <c r="F261" s="326" t="str">
        <f>F$25</f>
        <v>Status der 
Umsetzung</v>
      </c>
      <c r="G261" s="326" t="s">
        <v>35</v>
      </c>
      <c r="H261" s="326" t="s">
        <v>36</v>
      </c>
      <c r="I261" s="67" t="str">
        <f>I25</f>
        <v/>
      </c>
      <c r="J261" s="67" t="str">
        <f>J25</f>
        <v/>
      </c>
      <c r="K261" s="67" t="str">
        <f>K25</f>
        <v/>
      </c>
      <c r="L261" s="67" t="str">
        <f>L25</f>
        <v>Ziele CO2 &amp; Kompetenzen</v>
      </c>
      <c r="M261" s="67" t="str">
        <f>M25</f>
        <v>Ziele CO2 &amp; Kompetenzen</v>
      </c>
      <c r="N261" s="67" t="str">
        <f t="shared" ref="N261:Z261" si="139">N25</f>
        <v/>
      </c>
      <c r="O261" s="67" t="str">
        <f t="shared" si="139"/>
        <v/>
      </c>
      <c r="P261" s="67" t="str">
        <f t="shared" si="139"/>
        <v/>
      </c>
      <c r="Q261" s="67" t="str">
        <f t="shared" si="139"/>
        <v/>
      </c>
      <c r="R261" s="67" t="str">
        <f t="shared" si="139"/>
        <v/>
      </c>
      <c r="S261" s="67" t="str">
        <f t="shared" si="139"/>
        <v/>
      </c>
      <c r="T261" s="67" t="str">
        <f t="shared" si="139"/>
        <v/>
      </c>
      <c r="U261" s="67" t="str">
        <f t="shared" si="139"/>
        <v/>
      </c>
      <c r="V261" s="67" t="str">
        <f t="shared" si="139"/>
        <v/>
      </c>
      <c r="W261" s="67" t="str">
        <f t="shared" si="139"/>
        <v/>
      </c>
      <c r="X261" s="67" t="str">
        <f t="shared" si="139"/>
        <v/>
      </c>
      <c r="Y261" s="67" t="str">
        <f t="shared" si="139"/>
        <v/>
      </c>
      <c r="Z261" s="67" t="str">
        <f t="shared" si="139"/>
        <v/>
      </c>
    </row>
    <row r="262" spans="2:28" ht="14.25" customHeight="1">
      <c r="B262" s="7"/>
      <c r="C262" s="326"/>
      <c r="D262" s="326"/>
      <c r="E262" s="326"/>
      <c r="F262" s="326"/>
      <c r="G262" s="326"/>
      <c r="H262" s="326"/>
      <c r="I262" s="68">
        <f>$I$9</f>
        <v>2019</v>
      </c>
      <c r="J262" s="68">
        <f>J$9</f>
        <v>2022</v>
      </c>
      <c r="K262" s="68">
        <f>K$9</f>
        <v>2022</v>
      </c>
      <c r="L262" s="68">
        <f>L$9</f>
        <v>2024</v>
      </c>
      <c r="M262" s="68">
        <f t="shared" ref="M262:Z262" si="140">L262+2</f>
        <v>2026</v>
      </c>
      <c r="N262" s="68">
        <f t="shared" si="140"/>
        <v>2028</v>
      </c>
      <c r="O262" s="68">
        <f t="shared" si="140"/>
        <v>2030</v>
      </c>
      <c r="P262" s="68">
        <f t="shared" si="140"/>
        <v>2032</v>
      </c>
      <c r="Q262" s="68">
        <f t="shared" si="140"/>
        <v>2034</v>
      </c>
      <c r="R262" s="68">
        <f t="shared" si="140"/>
        <v>2036</v>
      </c>
      <c r="S262" s="68">
        <f t="shared" si="140"/>
        <v>2038</v>
      </c>
      <c r="T262" s="68">
        <f t="shared" si="140"/>
        <v>2040</v>
      </c>
      <c r="U262" s="68">
        <f t="shared" si="140"/>
        <v>2042</v>
      </c>
      <c r="V262" s="68">
        <f t="shared" si="140"/>
        <v>2044</v>
      </c>
      <c r="W262" s="68">
        <f t="shared" si="140"/>
        <v>2046</v>
      </c>
      <c r="X262" s="68">
        <f t="shared" si="140"/>
        <v>2048</v>
      </c>
      <c r="Y262" s="68">
        <f t="shared" si="140"/>
        <v>2050</v>
      </c>
      <c r="Z262" s="68">
        <f t="shared" si="140"/>
        <v>2052</v>
      </c>
    </row>
    <row r="263" spans="2:28" ht="21.75" customHeight="1">
      <c r="B263" s="7"/>
      <c r="C263" s="69"/>
      <c r="D263" s="71" t="s">
        <v>43</v>
      </c>
      <c r="E263" s="102"/>
      <c r="F263" s="102"/>
      <c r="G263" s="102"/>
      <c r="H263" s="103" t="s">
        <v>37</v>
      </c>
      <c r="I263" s="73">
        <f t="shared" ref="I263:Z263" si="141">SUM(I264:I293)</f>
        <v>0</v>
      </c>
      <c r="J263" s="73">
        <f t="shared" si="141"/>
        <v>0</v>
      </c>
      <c r="K263" s="73">
        <f t="shared" si="141"/>
        <v>0</v>
      </c>
      <c r="L263" s="73">
        <f t="shared" si="141"/>
        <v>0</v>
      </c>
      <c r="M263" s="73">
        <f t="shared" si="141"/>
        <v>0</v>
      </c>
      <c r="N263" s="73">
        <f t="shared" si="141"/>
        <v>0</v>
      </c>
      <c r="O263" s="73">
        <f t="shared" si="141"/>
        <v>0</v>
      </c>
      <c r="P263" s="73">
        <f t="shared" si="141"/>
        <v>0</v>
      </c>
      <c r="Q263" s="73">
        <f t="shared" si="141"/>
        <v>0</v>
      </c>
      <c r="R263" s="73">
        <f t="shared" si="141"/>
        <v>0</v>
      </c>
      <c r="S263" s="73">
        <f t="shared" si="141"/>
        <v>0</v>
      </c>
      <c r="T263" s="73">
        <f t="shared" si="141"/>
        <v>0</v>
      </c>
      <c r="U263" s="73">
        <f t="shared" si="141"/>
        <v>0</v>
      </c>
      <c r="V263" s="73">
        <f t="shared" si="141"/>
        <v>0</v>
      </c>
      <c r="W263" s="73">
        <f t="shared" si="141"/>
        <v>0</v>
      </c>
      <c r="X263" s="73">
        <f t="shared" si="141"/>
        <v>0</v>
      </c>
      <c r="Y263" s="73">
        <f t="shared" si="141"/>
        <v>0</v>
      </c>
      <c r="Z263" s="73">
        <f t="shared" si="141"/>
        <v>0</v>
      </c>
    </row>
    <row r="264" spans="2:28" ht="29.25" customHeight="1">
      <c r="B264" s="7"/>
      <c r="C264" s="316" t="s">
        <v>293</v>
      </c>
      <c r="D264" s="318" t="s">
        <v>294</v>
      </c>
      <c r="E264" s="320">
        <v>2021</v>
      </c>
      <c r="F264" s="320" t="s">
        <v>2</v>
      </c>
      <c r="G264" s="320" t="s">
        <v>63</v>
      </c>
      <c r="H264" s="320" t="s">
        <v>295</v>
      </c>
      <c r="I264" s="75"/>
      <c r="J264" s="75">
        <f t="shared" ref="J264:J293" si="142">I264</f>
        <v>0</v>
      </c>
      <c r="K264" s="75">
        <f t="shared" ref="K264:K293" si="143">J264</f>
        <v>0</v>
      </c>
      <c r="L264" s="75">
        <f t="shared" ref="L264:L293" si="144">K264</f>
        <v>0</v>
      </c>
      <c r="M264" s="75">
        <f t="shared" ref="M264:M293" si="145">L264</f>
        <v>0</v>
      </c>
      <c r="N264" s="75">
        <f t="shared" ref="N264:N293" si="146">M264</f>
        <v>0</v>
      </c>
      <c r="O264" s="75">
        <f t="shared" ref="O264:O293" si="147">N264</f>
        <v>0</v>
      </c>
      <c r="P264" s="75">
        <f t="shared" ref="P264:P293" si="148">O264</f>
        <v>0</v>
      </c>
      <c r="Q264" s="75">
        <f t="shared" ref="Q264:Q293" si="149">P264</f>
        <v>0</v>
      </c>
      <c r="R264" s="75">
        <f t="shared" ref="R264:R293" si="150">Q264</f>
        <v>0</v>
      </c>
      <c r="S264" s="75">
        <f t="shared" ref="S264:S293" si="151">R264</f>
        <v>0</v>
      </c>
      <c r="T264" s="75">
        <f t="shared" ref="T264:T293" si="152">S264</f>
        <v>0</v>
      </c>
      <c r="U264" s="75">
        <f t="shared" ref="U264:U293" si="153">T264</f>
        <v>0</v>
      </c>
      <c r="V264" s="75">
        <f t="shared" ref="V264:V293" si="154">U264</f>
        <v>0</v>
      </c>
      <c r="W264" s="75">
        <f t="shared" ref="W264:W293" si="155">V264</f>
        <v>0</v>
      </c>
      <c r="X264" s="75">
        <f t="shared" ref="X264:X293" si="156">W264</f>
        <v>0</v>
      </c>
      <c r="Y264" s="75">
        <f t="shared" ref="Y264:Y293" si="157">X264</f>
        <v>0</v>
      </c>
      <c r="Z264" s="75">
        <f t="shared" ref="Z264:Z293" si="158">Y264</f>
        <v>0</v>
      </c>
      <c r="AB264" s="76"/>
    </row>
    <row r="265" spans="2:28" ht="29.25" customHeight="1">
      <c r="B265" s="7"/>
      <c r="C265" s="317"/>
      <c r="D265" s="319"/>
      <c r="E265" s="321"/>
      <c r="F265" s="321"/>
      <c r="G265" s="321"/>
      <c r="H265" s="321"/>
      <c r="I265" s="78" t="s">
        <v>43</v>
      </c>
      <c r="J265" s="78" t="str">
        <f t="shared" si="142"/>
        <v xml:space="preserve"> </v>
      </c>
      <c r="K265" s="78" t="str">
        <f t="shared" si="143"/>
        <v xml:space="preserve"> </v>
      </c>
      <c r="L265" s="78" t="str">
        <f t="shared" si="144"/>
        <v xml:space="preserve"> </v>
      </c>
      <c r="M265" s="78" t="str">
        <f t="shared" si="145"/>
        <v xml:space="preserve"> </v>
      </c>
      <c r="N265" s="78" t="str">
        <f t="shared" si="146"/>
        <v xml:space="preserve"> </v>
      </c>
      <c r="O265" s="78" t="str">
        <f t="shared" si="147"/>
        <v xml:space="preserve"> </v>
      </c>
      <c r="P265" s="78" t="str">
        <f t="shared" si="148"/>
        <v xml:space="preserve"> </v>
      </c>
      <c r="Q265" s="78" t="str">
        <f t="shared" si="149"/>
        <v xml:space="preserve"> </v>
      </c>
      <c r="R265" s="78" t="str">
        <f t="shared" si="150"/>
        <v xml:space="preserve"> </v>
      </c>
      <c r="S265" s="78" t="str">
        <f t="shared" si="151"/>
        <v xml:space="preserve"> </v>
      </c>
      <c r="T265" s="78" t="str">
        <f t="shared" si="152"/>
        <v xml:space="preserve"> </v>
      </c>
      <c r="U265" s="78" t="str">
        <f t="shared" si="153"/>
        <v xml:space="preserve"> </v>
      </c>
      <c r="V265" s="78" t="str">
        <f t="shared" si="154"/>
        <v xml:space="preserve"> </v>
      </c>
      <c r="W265" s="78" t="str">
        <f t="shared" si="155"/>
        <v xml:space="preserve"> </v>
      </c>
      <c r="X265" s="78" t="str">
        <f t="shared" si="156"/>
        <v xml:space="preserve"> </v>
      </c>
      <c r="Y265" s="78" t="str">
        <f t="shared" si="157"/>
        <v xml:space="preserve"> </v>
      </c>
      <c r="Z265" s="78" t="str">
        <f t="shared" si="158"/>
        <v xml:space="preserve"> </v>
      </c>
      <c r="AB265" s="76"/>
    </row>
    <row r="266" spans="2:28" ht="29.25" customHeight="1">
      <c r="B266" s="7"/>
      <c r="C266" s="316" t="s">
        <v>296</v>
      </c>
      <c r="D266" s="318" t="s">
        <v>297</v>
      </c>
      <c r="E266" s="320">
        <v>2019</v>
      </c>
      <c r="F266" s="320" t="s">
        <v>1</v>
      </c>
      <c r="G266" s="320" t="s">
        <v>122</v>
      </c>
      <c r="H266" s="320" t="s">
        <v>298</v>
      </c>
      <c r="I266" s="75"/>
      <c r="J266" s="75">
        <f t="shared" si="142"/>
        <v>0</v>
      </c>
      <c r="K266" s="75">
        <f t="shared" si="143"/>
        <v>0</v>
      </c>
      <c r="L266" s="75">
        <f t="shared" si="144"/>
        <v>0</v>
      </c>
      <c r="M266" s="75">
        <f t="shared" si="145"/>
        <v>0</v>
      </c>
      <c r="N266" s="75">
        <f t="shared" si="146"/>
        <v>0</v>
      </c>
      <c r="O266" s="75">
        <f t="shared" si="147"/>
        <v>0</v>
      </c>
      <c r="P266" s="75">
        <f t="shared" si="148"/>
        <v>0</v>
      </c>
      <c r="Q266" s="75">
        <f t="shared" si="149"/>
        <v>0</v>
      </c>
      <c r="R266" s="75">
        <f t="shared" si="150"/>
        <v>0</v>
      </c>
      <c r="S266" s="75">
        <f t="shared" si="151"/>
        <v>0</v>
      </c>
      <c r="T266" s="75">
        <f t="shared" si="152"/>
        <v>0</v>
      </c>
      <c r="U266" s="75">
        <f t="shared" si="153"/>
        <v>0</v>
      </c>
      <c r="V266" s="75">
        <f t="shared" si="154"/>
        <v>0</v>
      </c>
      <c r="W266" s="75">
        <f t="shared" si="155"/>
        <v>0</v>
      </c>
      <c r="X266" s="75">
        <f t="shared" si="156"/>
        <v>0</v>
      </c>
      <c r="Y266" s="75">
        <f t="shared" si="157"/>
        <v>0</v>
      </c>
      <c r="Z266" s="75">
        <f t="shared" si="158"/>
        <v>0</v>
      </c>
      <c r="AB266" s="76"/>
    </row>
    <row r="267" spans="2:28" ht="29.25" customHeight="1">
      <c r="B267" s="7"/>
      <c r="C267" s="317"/>
      <c r="D267" s="319"/>
      <c r="E267" s="321"/>
      <c r="F267" s="321"/>
      <c r="G267" s="321"/>
      <c r="H267" s="321"/>
      <c r="I267" s="78" t="s">
        <v>43</v>
      </c>
      <c r="J267" s="78" t="str">
        <f t="shared" si="142"/>
        <v xml:space="preserve"> </v>
      </c>
      <c r="K267" s="78" t="str">
        <f t="shared" si="143"/>
        <v xml:space="preserve"> </v>
      </c>
      <c r="L267" s="78" t="str">
        <f t="shared" si="144"/>
        <v xml:space="preserve"> </v>
      </c>
      <c r="M267" s="78" t="str">
        <f t="shared" si="145"/>
        <v xml:space="preserve"> </v>
      </c>
      <c r="N267" s="78" t="str">
        <f t="shared" si="146"/>
        <v xml:space="preserve"> </v>
      </c>
      <c r="O267" s="78" t="str">
        <f t="shared" si="147"/>
        <v xml:space="preserve"> </v>
      </c>
      <c r="P267" s="78" t="str">
        <f t="shared" si="148"/>
        <v xml:space="preserve"> </v>
      </c>
      <c r="Q267" s="78" t="str">
        <f t="shared" si="149"/>
        <v xml:space="preserve"> </v>
      </c>
      <c r="R267" s="78" t="str">
        <f t="shared" si="150"/>
        <v xml:space="preserve"> </v>
      </c>
      <c r="S267" s="78" t="str">
        <f t="shared" si="151"/>
        <v xml:space="preserve"> </v>
      </c>
      <c r="T267" s="78" t="str">
        <f t="shared" si="152"/>
        <v xml:space="preserve"> </v>
      </c>
      <c r="U267" s="78" t="str">
        <f t="shared" si="153"/>
        <v xml:space="preserve"> </v>
      </c>
      <c r="V267" s="78" t="str">
        <f t="shared" si="154"/>
        <v xml:space="preserve"> </v>
      </c>
      <c r="W267" s="78" t="str">
        <f t="shared" si="155"/>
        <v xml:space="preserve"> </v>
      </c>
      <c r="X267" s="78" t="str">
        <f t="shared" si="156"/>
        <v xml:space="preserve"> </v>
      </c>
      <c r="Y267" s="78" t="str">
        <f t="shared" si="157"/>
        <v xml:space="preserve"> </v>
      </c>
      <c r="Z267" s="78" t="str">
        <f t="shared" si="158"/>
        <v xml:space="preserve"> </v>
      </c>
      <c r="AB267" s="76"/>
    </row>
    <row r="268" spans="2:28" ht="29.25" customHeight="1">
      <c r="B268" s="7"/>
      <c r="C268" s="316" t="s">
        <v>299</v>
      </c>
      <c r="D268" s="322" t="s">
        <v>300</v>
      </c>
      <c r="E268" s="320">
        <v>2023</v>
      </c>
      <c r="F268" s="320" t="s">
        <v>2</v>
      </c>
      <c r="G268" s="320" t="s">
        <v>122</v>
      </c>
      <c r="H268" s="320" t="s">
        <v>301</v>
      </c>
      <c r="I268" s="75"/>
      <c r="J268" s="75">
        <f t="shared" si="142"/>
        <v>0</v>
      </c>
      <c r="K268" s="75">
        <f t="shared" si="143"/>
        <v>0</v>
      </c>
      <c r="L268" s="75">
        <f t="shared" si="144"/>
        <v>0</v>
      </c>
      <c r="M268" s="75">
        <f t="shared" si="145"/>
        <v>0</v>
      </c>
      <c r="N268" s="75">
        <f t="shared" si="146"/>
        <v>0</v>
      </c>
      <c r="O268" s="75">
        <f t="shared" si="147"/>
        <v>0</v>
      </c>
      <c r="P268" s="75">
        <f t="shared" si="148"/>
        <v>0</v>
      </c>
      <c r="Q268" s="75">
        <f t="shared" si="149"/>
        <v>0</v>
      </c>
      <c r="R268" s="75">
        <f t="shared" si="150"/>
        <v>0</v>
      </c>
      <c r="S268" s="75">
        <f t="shared" si="151"/>
        <v>0</v>
      </c>
      <c r="T268" s="75">
        <f t="shared" si="152"/>
        <v>0</v>
      </c>
      <c r="U268" s="75">
        <f t="shared" si="153"/>
        <v>0</v>
      </c>
      <c r="V268" s="75">
        <f t="shared" si="154"/>
        <v>0</v>
      </c>
      <c r="W268" s="75">
        <f t="shared" si="155"/>
        <v>0</v>
      </c>
      <c r="X268" s="75">
        <f t="shared" si="156"/>
        <v>0</v>
      </c>
      <c r="Y268" s="75">
        <f t="shared" si="157"/>
        <v>0</v>
      </c>
      <c r="Z268" s="75">
        <f t="shared" si="158"/>
        <v>0</v>
      </c>
      <c r="AB268" s="76"/>
    </row>
    <row r="269" spans="2:28" ht="29.25" customHeight="1">
      <c r="B269" s="7"/>
      <c r="C269" s="317"/>
      <c r="D269" s="323"/>
      <c r="E269" s="321"/>
      <c r="F269" s="321"/>
      <c r="G269" s="321"/>
      <c r="H269" s="321"/>
      <c r="I269" s="78" t="s">
        <v>43</v>
      </c>
      <c r="J269" s="78" t="str">
        <f t="shared" si="142"/>
        <v xml:space="preserve"> </v>
      </c>
      <c r="K269" s="78" t="str">
        <f t="shared" si="143"/>
        <v xml:space="preserve"> </v>
      </c>
      <c r="L269" s="78" t="str">
        <f t="shared" si="144"/>
        <v xml:space="preserve"> </v>
      </c>
      <c r="M269" s="78" t="str">
        <f t="shared" si="145"/>
        <v xml:space="preserve"> </v>
      </c>
      <c r="N269" s="78" t="str">
        <f t="shared" si="146"/>
        <v xml:space="preserve"> </v>
      </c>
      <c r="O269" s="78" t="str">
        <f t="shared" si="147"/>
        <v xml:space="preserve"> </v>
      </c>
      <c r="P269" s="78" t="str">
        <f t="shared" si="148"/>
        <v xml:space="preserve"> </v>
      </c>
      <c r="Q269" s="78" t="str">
        <f t="shared" si="149"/>
        <v xml:space="preserve"> </v>
      </c>
      <c r="R269" s="78" t="str">
        <f t="shared" si="150"/>
        <v xml:space="preserve"> </v>
      </c>
      <c r="S269" s="78" t="str">
        <f t="shared" si="151"/>
        <v xml:space="preserve"> </v>
      </c>
      <c r="T269" s="78" t="str">
        <f t="shared" si="152"/>
        <v xml:space="preserve"> </v>
      </c>
      <c r="U269" s="78" t="str">
        <f t="shared" si="153"/>
        <v xml:space="preserve"> </v>
      </c>
      <c r="V269" s="78" t="str">
        <f t="shared" si="154"/>
        <v xml:space="preserve"> </v>
      </c>
      <c r="W269" s="78" t="str">
        <f t="shared" si="155"/>
        <v xml:space="preserve"> </v>
      </c>
      <c r="X269" s="78" t="str">
        <f t="shared" si="156"/>
        <v xml:space="preserve"> </v>
      </c>
      <c r="Y269" s="78" t="str">
        <f t="shared" si="157"/>
        <v xml:space="preserve"> </v>
      </c>
      <c r="Z269" s="78" t="str">
        <f t="shared" si="158"/>
        <v xml:space="preserve"> </v>
      </c>
      <c r="AB269" s="76"/>
    </row>
    <row r="270" spans="2:28" ht="29.25" customHeight="1">
      <c r="B270" s="7"/>
      <c r="C270" s="316" t="s">
        <v>302</v>
      </c>
      <c r="D270" s="318" t="s">
        <v>303</v>
      </c>
      <c r="E270" s="320">
        <v>2019</v>
      </c>
      <c r="F270" s="320" t="s">
        <v>2</v>
      </c>
      <c r="G270" s="320" t="s">
        <v>304</v>
      </c>
      <c r="H270" s="320" t="s">
        <v>305</v>
      </c>
      <c r="I270" s="75"/>
      <c r="J270" s="75">
        <f t="shared" si="142"/>
        <v>0</v>
      </c>
      <c r="K270" s="75">
        <f t="shared" si="143"/>
        <v>0</v>
      </c>
      <c r="L270" s="75">
        <f t="shared" si="144"/>
        <v>0</v>
      </c>
      <c r="M270" s="75">
        <f t="shared" si="145"/>
        <v>0</v>
      </c>
      <c r="N270" s="75">
        <f t="shared" si="146"/>
        <v>0</v>
      </c>
      <c r="O270" s="75">
        <f t="shared" si="147"/>
        <v>0</v>
      </c>
      <c r="P270" s="75">
        <f t="shared" si="148"/>
        <v>0</v>
      </c>
      <c r="Q270" s="75">
        <f t="shared" si="149"/>
        <v>0</v>
      </c>
      <c r="R270" s="75">
        <f t="shared" si="150"/>
        <v>0</v>
      </c>
      <c r="S270" s="75">
        <f t="shared" si="151"/>
        <v>0</v>
      </c>
      <c r="T270" s="75">
        <f t="shared" si="152"/>
        <v>0</v>
      </c>
      <c r="U270" s="75">
        <f t="shared" si="153"/>
        <v>0</v>
      </c>
      <c r="V270" s="75">
        <f t="shared" si="154"/>
        <v>0</v>
      </c>
      <c r="W270" s="75">
        <f t="shared" si="155"/>
        <v>0</v>
      </c>
      <c r="X270" s="75">
        <f t="shared" si="156"/>
        <v>0</v>
      </c>
      <c r="Y270" s="75">
        <f t="shared" si="157"/>
        <v>0</v>
      </c>
      <c r="Z270" s="75">
        <f t="shared" si="158"/>
        <v>0</v>
      </c>
      <c r="AB270" s="76"/>
    </row>
    <row r="271" spans="2:28" ht="29.25" customHeight="1">
      <c r="B271" s="7"/>
      <c r="C271" s="317"/>
      <c r="D271" s="323"/>
      <c r="E271" s="321"/>
      <c r="F271" s="321"/>
      <c r="G271" s="321"/>
      <c r="H271" s="321"/>
      <c r="I271" s="78" t="s">
        <v>43</v>
      </c>
      <c r="J271" s="78" t="str">
        <f t="shared" si="142"/>
        <v xml:space="preserve"> </v>
      </c>
      <c r="K271" s="78" t="str">
        <f t="shared" si="143"/>
        <v xml:space="preserve"> </v>
      </c>
      <c r="L271" s="78" t="str">
        <f t="shared" si="144"/>
        <v xml:space="preserve"> </v>
      </c>
      <c r="M271" s="78" t="str">
        <f t="shared" si="145"/>
        <v xml:space="preserve"> </v>
      </c>
      <c r="N271" s="78" t="str">
        <f t="shared" si="146"/>
        <v xml:space="preserve"> </v>
      </c>
      <c r="O271" s="78" t="str">
        <f t="shared" si="147"/>
        <v xml:space="preserve"> </v>
      </c>
      <c r="P271" s="78" t="str">
        <f t="shared" si="148"/>
        <v xml:space="preserve"> </v>
      </c>
      <c r="Q271" s="78" t="str">
        <f t="shared" si="149"/>
        <v xml:space="preserve"> </v>
      </c>
      <c r="R271" s="78" t="str">
        <f t="shared" si="150"/>
        <v xml:space="preserve"> </v>
      </c>
      <c r="S271" s="78" t="str">
        <f t="shared" si="151"/>
        <v xml:space="preserve"> </v>
      </c>
      <c r="T271" s="78" t="str">
        <f t="shared" si="152"/>
        <v xml:space="preserve"> </v>
      </c>
      <c r="U271" s="78" t="str">
        <f t="shared" si="153"/>
        <v xml:space="preserve"> </v>
      </c>
      <c r="V271" s="78" t="str">
        <f t="shared" si="154"/>
        <v xml:space="preserve"> </v>
      </c>
      <c r="W271" s="78" t="str">
        <f t="shared" si="155"/>
        <v xml:space="preserve"> </v>
      </c>
      <c r="X271" s="78" t="str">
        <f t="shared" si="156"/>
        <v xml:space="preserve"> </v>
      </c>
      <c r="Y271" s="78" t="str">
        <f t="shared" si="157"/>
        <v xml:space="preserve"> </v>
      </c>
      <c r="Z271" s="78" t="str">
        <f t="shared" si="158"/>
        <v xml:space="preserve"> </v>
      </c>
      <c r="AB271" s="76"/>
    </row>
    <row r="272" spans="2:28" ht="29.25" customHeight="1">
      <c r="B272" s="7"/>
      <c r="C272" s="316" t="s">
        <v>306</v>
      </c>
      <c r="D272" s="318" t="s">
        <v>307</v>
      </c>
      <c r="E272" s="320">
        <v>2023</v>
      </c>
      <c r="F272" s="320" t="s">
        <v>1</v>
      </c>
      <c r="G272" s="320" t="s">
        <v>63</v>
      </c>
      <c r="H272" s="320" t="s">
        <v>308</v>
      </c>
      <c r="I272" s="75"/>
      <c r="J272" s="75">
        <f t="shared" si="142"/>
        <v>0</v>
      </c>
      <c r="K272" s="75">
        <f t="shared" si="143"/>
        <v>0</v>
      </c>
      <c r="L272" s="75">
        <f t="shared" si="144"/>
        <v>0</v>
      </c>
      <c r="M272" s="75">
        <f t="shared" si="145"/>
        <v>0</v>
      </c>
      <c r="N272" s="75">
        <f t="shared" si="146"/>
        <v>0</v>
      </c>
      <c r="O272" s="75">
        <f t="shared" si="147"/>
        <v>0</v>
      </c>
      <c r="P272" s="75">
        <f t="shared" si="148"/>
        <v>0</v>
      </c>
      <c r="Q272" s="75">
        <f t="shared" si="149"/>
        <v>0</v>
      </c>
      <c r="R272" s="75">
        <f t="shared" si="150"/>
        <v>0</v>
      </c>
      <c r="S272" s="75">
        <f t="shared" si="151"/>
        <v>0</v>
      </c>
      <c r="T272" s="75">
        <f t="shared" si="152"/>
        <v>0</v>
      </c>
      <c r="U272" s="75">
        <f t="shared" si="153"/>
        <v>0</v>
      </c>
      <c r="V272" s="75">
        <f t="shared" si="154"/>
        <v>0</v>
      </c>
      <c r="W272" s="75">
        <f t="shared" si="155"/>
        <v>0</v>
      </c>
      <c r="X272" s="75">
        <f t="shared" si="156"/>
        <v>0</v>
      </c>
      <c r="Y272" s="75">
        <f t="shared" si="157"/>
        <v>0</v>
      </c>
      <c r="Z272" s="75">
        <f t="shared" si="158"/>
        <v>0</v>
      </c>
      <c r="AB272" s="76"/>
    </row>
    <row r="273" spans="2:28" ht="29.25" customHeight="1">
      <c r="B273" s="7"/>
      <c r="C273" s="317"/>
      <c r="D273" s="323"/>
      <c r="E273" s="321"/>
      <c r="F273" s="321"/>
      <c r="G273" s="321"/>
      <c r="H273" s="321"/>
      <c r="I273" s="78" t="s">
        <v>43</v>
      </c>
      <c r="J273" s="78" t="str">
        <f t="shared" si="142"/>
        <v xml:space="preserve"> </v>
      </c>
      <c r="K273" s="78" t="str">
        <f t="shared" si="143"/>
        <v xml:space="preserve"> </v>
      </c>
      <c r="L273" s="78" t="str">
        <f t="shared" si="144"/>
        <v xml:space="preserve"> </v>
      </c>
      <c r="M273" s="78" t="str">
        <f t="shared" si="145"/>
        <v xml:space="preserve"> </v>
      </c>
      <c r="N273" s="78" t="str">
        <f t="shared" si="146"/>
        <v xml:space="preserve"> </v>
      </c>
      <c r="O273" s="78" t="str">
        <f t="shared" si="147"/>
        <v xml:space="preserve"> </v>
      </c>
      <c r="P273" s="78" t="str">
        <f t="shared" si="148"/>
        <v xml:space="preserve"> </v>
      </c>
      <c r="Q273" s="78" t="str">
        <f t="shared" si="149"/>
        <v xml:space="preserve"> </v>
      </c>
      <c r="R273" s="78" t="str">
        <f t="shared" si="150"/>
        <v xml:space="preserve"> </v>
      </c>
      <c r="S273" s="78" t="str">
        <f t="shared" si="151"/>
        <v xml:space="preserve"> </v>
      </c>
      <c r="T273" s="78" t="str">
        <f t="shared" si="152"/>
        <v xml:space="preserve"> </v>
      </c>
      <c r="U273" s="78" t="str">
        <f t="shared" si="153"/>
        <v xml:space="preserve"> </v>
      </c>
      <c r="V273" s="78" t="str">
        <f t="shared" si="154"/>
        <v xml:space="preserve"> </v>
      </c>
      <c r="W273" s="78" t="str">
        <f t="shared" si="155"/>
        <v xml:space="preserve"> </v>
      </c>
      <c r="X273" s="78" t="str">
        <f t="shared" si="156"/>
        <v xml:space="preserve"> </v>
      </c>
      <c r="Y273" s="78" t="str">
        <f t="shared" si="157"/>
        <v xml:space="preserve"> </v>
      </c>
      <c r="Z273" s="78" t="str">
        <f t="shared" si="158"/>
        <v xml:space="preserve"> </v>
      </c>
      <c r="AB273" s="76"/>
    </row>
    <row r="274" spans="2:28" ht="29.25" customHeight="1">
      <c r="B274" s="7"/>
      <c r="C274" s="316" t="s">
        <v>309</v>
      </c>
      <c r="D274" s="324" t="s">
        <v>310</v>
      </c>
      <c r="E274" s="320">
        <v>2025</v>
      </c>
      <c r="F274" s="320" t="s">
        <v>0</v>
      </c>
      <c r="G274" s="320" t="s">
        <v>63</v>
      </c>
      <c r="H274" s="320" t="s">
        <v>63</v>
      </c>
      <c r="I274" s="75"/>
      <c r="J274" s="75">
        <f t="shared" si="142"/>
        <v>0</v>
      </c>
      <c r="K274" s="75">
        <f t="shared" si="143"/>
        <v>0</v>
      </c>
      <c r="L274" s="75">
        <f t="shared" si="144"/>
        <v>0</v>
      </c>
      <c r="M274" s="75">
        <f t="shared" si="145"/>
        <v>0</v>
      </c>
      <c r="N274" s="75">
        <f t="shared" si="146"/>
        <v>0</v>
      </c>
      <c r="O274" s="75">
        <f t="shared" si="147"/>
        <v>0</v>
      </c>
      <c r="P274" s="75">
        <f t="shared" si="148"/>
        <v>0</v>
      </c>
      <c r="Q274" s="75">
        <f t="shared" si="149"/>
        <v>0</v>
      </c>
      <c r="R274" s="75">
        <f t="shared" si="150"/>
        <v>0</v>
      </c>
      <c r="S274" s="75">
        <f t="shared" si="151"/>
        <v>0</v>
      </c>
      <c r="T274" s="75">
        <f t="shared" si="152"/>
        <v>0</v>
      </c>
      <c r="U274" s="75">
        <f t="shared" si="153"/>
        <v>0</v>
      </c>
      <c r="V274" s="75">
        <f t="shared" si="154"/>
        <v>0</v>
      </c>
      <c r="W274" s="75">
        <f t="shared" si="155"/>
        <v>0</v>
      </c>
      <c r="X274" s="75">
        <f t="shared" si="156"/>
        <v>0</v>
      </c>
      <c r="Y274" s="75">
        <f t="shared" si="157"/>
        <v>0</v>
      </c>
      <c r="Z274" s="75">
        <f t="shared" si="158"/>
        <v>0</v>
      </c>
      <c r="AB274" s="76"/>
    </row>
    <row r="275" spans="2:28" ht="29.25" customHeight="1">
      <c r="B275" s="7"/>
      <c r="C275" s="317"/>
      <c r="D275" s="323"/>
      <c r="E275" s="321"/>
      <c r="F275" s="321"/>
      <c r="G275" s="321"/>
      <c r="H275" s="321"/>
      <c r="I275" s="78" t="s">
        <v>43</v>
      </c>
      <c r="J275" s="78" t="str">
        <f t="shared" si="142"/>
        <v xml:space="preserve"> </v>
      </c>
      <c r="K275" s="78" t="str">
        <f t="shared" si="143"/>
        <v xml:space="preserve"> </v>
      </c>
      <c r="L275" s="78" t="str">
        <f t="shared" si="144"/>
        <v xml:space="preserve"> </v>
      </c>
      <c r="M275" s="78" t="str">
        <f t="shared" si="145"/>
        <v xml:space="preserve"> </v>
      </c>
      <c r="N275" s="78" t="str">
        <f t="shared" si="146"/>
        <v xml:space="preserve"> </v>
      </c>
      <c r="O275" s="78" t="str">
        <f t="shared" si="147"/>
        <v xml:space="preserve"> </v>
      </c>
      <c r="P275" s="78" t="str">
        <f t="shared" si="148"/>
        <v xml:space="preserve"> </v>
      </c>
      <c r="Q275" s="78" t="str">
        <f t="shared" si="149"/>
        <v xml:space="preserve"> </v>
      </c>
      <c r="R275" s="78" t="str">
        <f t="shared" si="150"/>
        <v xml:space="preserve"> </v>
      </c>
      <c r="S275" s="78" t="str">
        <f t="shared" si="151"/>
        <v xml:space="preserve"> </v>
      </c>
      <c r="T275" s="78" t="str">
        <f t="shared" si="152"/>
        <v xml:space="preserve"> </v>
      </c>
      <c r="U275" s="78" t="str">
        <f t="shared" si="153"/>
        <v xml:space="preserve"> </v>
      </c>
      <c r="V275" s="78" t="str">
        <f t="shared" si="154"/>
        <v xml:space="preserve"> </v>
      </c>
      <c r="W275" s="78" t="str">
        <f t="shared" si="155"/>
        <v xml:space="preserve"> </v>
      </c>
      <c r="X275" s="78" t="str">
        <f t="shared" si="156"/>
        <v xml:space="preserve"> </v>
      </c>
      <c r="Y275" s="78" t="str">
        <f t="shared" si="157"/>
        <v xml:space="preserve"> </v>
      </c>
      <c r="Z275" s="78" t="str">
        <f t="shared" si="158"/>
        <v xml:space="preserve"> </v>
      </c>
      <c r="AB275" s="76"/>
    </row>
    <row r="276" spans="2:28" ht="29.25" customHeight="1">
      <c r="B276" s="7"/>
      <c r="C276" s="316" t="s">
        <v>311</v>
      </c>
      <c r="D276" s="324" t="s">
        <v>312</v>
      </c>
      <c r="E276" s="320">
        <v>2023</v>
      </c>
      <c r="F276" s="320" t="s">
        <v>2</v>
      </c>
      <c r="G276" s="320" t="s">
        <v>313</v>
      </c>
      <c r="H276" s="320" t="s">
        <v>314</v>
      </c>
      <c r="I276" s="75"/>
      <c r="J276" s="75">
        <f t="shared" si="142"/>
        <v>0</v>
      </c>
      <c r="K276" s="75">
        <f t="shared" si="143"/>
        <v>0</v>
      </c>
      <c r="L276" s="75">
        <f t="shared" si="144"/>
        <v>0</v>
      </c>
      <c r="M276" s="75">
        <f t="shared" si="145"/>
        <v>0</v>
      </c>
      <c r="N276" s="75">
        <f t="shared" si="146"/>
        <v>0</v>
      </c>
      <c r="O276" s="75">
        <f t="shared" si="147"/>
        <v>0</v>
      </c>
      <c r="P276" s="75">
        <f t="shared" si="148"/>
        <v>0</v>
      </c>
      <c r="Q276" s="75">
        <f t="shared" si="149"/>
        <v>0</v>
      </c>
      <c r="R276" s="75">
        <f t="shared" si="150"/>
        <v>0</v>
      </c>
      <c r="S276" s="75">
        <f t="shared" si="151"/>
        <v>0</v>
      </c>
      <c r="T276" s="75">
        <f t="shared" si="152"/>
        <v>0</v>
      </c>
      <c r="U276" s="75">
        <f t="shared" si="153"/>
        <v>0</v>
      </c>
      <c r="V276" s="75">
        <f t="shared" si="154"/>
        <v>0</v>
      </c>
      <c r="W276" s="75">
        <f t="shared" si="155"/>
        <v>0</v>
      </c>
      <c r="X276" s="75">
        <f t="shared" si="156"/>
        <v>0</v>
      </c>
      <c r="Y276" s="75">
        <f t="shared" si="157"/>
        <v>0</v>
      </c>
      <c r="Z276" s="75">
        <f t="shared" si="158"/>
        <v>0</v>
      </c>
      <c r="AB276" s="76"/>
    </row>
    <row r="277" spans="2:28" ht="29.25" customHeight="1">
      <c r="B277" s="7"/>
      <c r="C277" s="317"/>
      <c r="D277" s="325"/>
      <c r="E277" s="321"/>
      <c r="F277" s="321"/>
      <c r="G277" s="321"/>
      <c r="H277" s="321"/>
      <c r="I277" s="78" t="s">
        <v>43</v>
      </c>
      <c r="J277" s="78" t="str">
        <f t="shared" si="142"/>
        <v xml:space="preserve"> </v>
      </c>
      <c r="K277" s="78" t="str">
        <f t="shared" si="143"/>
        <v xml:space="preserve"> </v>
      </c>
      <c r="L277" s="78" t="str">
        <f t="shared" si="144"/>
        <v xml:space="preserve"> </v>
      </c>
      <c r="M277" s="78" t="str">
        <f t="shared" si="145"/>
        <v xml:space="preserve"> </v>
      </c>
      <c r="N277" s="78" t="str">
        <f t="shared" si="146"/>
        <v xml:space="preserve"> </v>
      </c>
      <c r="O277" s="78" t="str">
        <f t="shared" si="147"/>
        <v xml:space="preserve"> </v>
      </c>
      <c r="P277" s="78" t="str">
        <f t="shared" si="148"/>
        <v xml:space="preserve"> </v>
      </c>
      <c r="Q277" s="78" t="str">
        <f t="shared" si="149"/>
        <v xml:space="preserve"> </v>
      </c>
      <c r="R277" s="78" t="str">
        <f t="shared" si="150"/>
        <v xml:space="preserve"> </v>
      </c>
      <c r="S277" s="78" t="str">
        <f t="shared" si="151"/>
        <v xml:space="preserve"> </v>
      </c>
      <c r="T277" s="78" t="str">
        <f t="shared" si="152"/>
        <v xml:space="preserve"> </v>
      </c>
      <c r="U277" s="78" t="str">
        <f t="shared" si="153"/>
        <v xml:space="preserve"> </v>
      </c>
      <c r="V277" s="78" t="str">
        <f t="shared" si="154"/>
        <v xml:space="preserve"> </v>
      </c>
      <c r="W277" s="78" t="str">
        <f t="shared" si="155"/>
        <v xml:space="preserve"> </v>
      </c>
      <c r="X277" s="78" t="str">
        <f t="shared" si="156"/>
        <v xml:space="preserve"> </v>
      </c>
      <c r="Y277" s="78" t="str">
        <f t="shared" si="157"/>
        <v xml:space="preserve"> </v>
      </c>
      <c r="Z277" s="78" t="str">
        <f t="shared" si="158"/>
        <v xml:space="preserve"> </v>
      </c>
      <c r="AB277" s="76"/>
    </row>
    <row r="278" spans="2:28" ht="29.25" customHeight="1">
      <c r="B278" s="7"/>
      <c r="C278" s="316" t="s">
        <v>315</v>
      </c>
      <c r="D278" s="322"/>
      <c r="E278" s="320"/>
      <c r="F278" s="320"/>
      <c r="G278" s="320"/>
      <c r="H278" s="320"/>
      <c r="I278" s="75"/>
      <c r="J278" s="75">
        <f t="shared" si="142"/>
        <v>0</v>
      </c>
      <c r="K278" s="75">
        <f t="shared" si="143"/>
        <v>0</v>
      </c>
      <c r="L278" s="75">
        <f t="shared" si="144"/>
        <v>0</v>
      </c>
      <c r="M278" s="75">
        <f t="shared" si="145"/>
        <v>0</v>
      </c>
      <c r="N278" s="75">
        <f t="shared" si="146"/>
        <v>0</v>
      </c>
      <c r="O278" s="75">
        <f t="shared" si="147"/>
        <v>0</v>
      </c>
      <c r="P278" s="75">
        <f t="shared" si="148"/>
        <v>0</v>
      </c>
      <c r="Q278" s="75">
        <f t="shared" si="149"/>
        <v>0</v>
      </c>
      <c r="R278" s="75">
        <f t="shared" si="150"/>
        <v>0</v>
      </c>
      <c r="S278" s="75">
        <f t="shared" si="151"/>
        <v>0</v>
      </c>
      <c r="T278" s="75">
        <f t="shared" si="152"/>
        <v>0</v>
      </c>
      <c r="U278" s="75">
        <f t="shared" si="153"/>
        <v>0</v>
      </c>
      <c r="V278" s="75">
        <f t="shared" si="154"/>
        <v>0</v>
      </c>
      <c r="W278" s="75">
        <f t="shared" si="155"/>
        <v>0</v>
      </c>
      <c r="X278" s="75">
        <f t="shared" si="156"/>
        <v>0</v>
      </c>
      <c r="Y278" s="75">
        <f t="shared" si="157"/>
        <v>0</v>
      </c>
      <c r="Z278" s="75">
        <f t="shared" si="158"/>
        <v>0</v>
      </c>
      <c r="AB278" s="76"/>
    </row>
    <row r="279" spans="2:28" ht="29.25" customHeight="1">
      <c r="B279" s="7"/>
      <c r="C279" s="317"/>
      <c r="D279" s="323"/>
      <c r="E279" s="321"/>
      <c r="F279" s="321"/>
      <c r="G279" s="321"/>
      <c r="H279" s="321"/>
      <c r="I279" s="78" t="s">
        <v>43</v>
      </c>
      <c r="J279" s="78" t="str">
        <f t="shared" si="142"/>
        <v xml:space="preserve"> </v>
      </c>
      <c r="K279" s="78" t="str">
        <f t="shared" si="143"/>
        <v xml:space="preserve"> </v>
      </c>
      <c r="L279" s="78" t="str">
        <f t="shared" si="144"/>
        <v xml:space="preserve"> </v>
      </c>
      <c r="M279" s="78" t="str">
        <f t="shared" si="145"/>
        <v xml:space="preserve"> </v>
      </c>
      <c r="N279" s="78" t="str">
        <f t="shared" si="146"/>
        <v xml:space="preserve"> </v>
      </c>
      <c r="O279" s="78" t="str">
        <f t="shared" si="147"/>
        <v xml:space="preserve"> </v>
      </c>
      <c r="P279" s="78" t="str">
        <f t="shared" si="148"/>
        <v xml:space="preserve"> </v>
      </c>
      <c r="Q279" s="78" t="str">
        <f t="shared" si="149"/>
        <v xml:space="preserve"> </v>
      </c>
      <c r="R279" s="78" t="str">
        <f t="shared" si="150"/>
        <v xml:space="preserve"> </v>
      </c>
      <c r="S279" s="78" t="str">
        <f t="shared" si="151"/>
        <v xml:space="preserve"> </v>
      </c>
      <c r="T279" s="78" t="str">
        <f t="shared" si="152"/>
        <v xml:space="preserve"> </v>
      </c>
      <c r="U279" s="78" t="str">
        <f t="shared" si="153"/>
        <v xml:space="preserve"> </v>
      </c>
      <c r="V279" s="78" t="str">
        <f t="shared" si="154"/>
        <v xml:space="preserve"> </v>
      </c>
      <c r="W279" s="78" t="str">
        <f t="shared" si="155"/>
        <v xml:space="preserve"> </v>
      </c>
      <c r="X279" s="78" t="str">
        <f t="shared" si="156"/>
        <v xml:space="preserve"> </v>
      </c>
      <c r="Y279" s="78" t="str">
        <f t="shared" si="157"/>
        <v xml:space="preserve"> </v>
      </c>
      <c r="Z279" s="78" t="str">
        <f t="shared" si="158"/>
        <v xml:space="preserve"> </v>
      </c>
      <c r="AB279" s="76"/>
    </row>
    <row r="280" spans="2:28" ht="29.25" customHeight="1">
      <c r="B280" s="7"/>
      <c r="C280" s="316" t="s">
        <v>316</v>
      </c>
      <c r="D280" s="318"/>
      <c r="E280" s="320"/>
      <c r="F280" s="320"/>
      <c r="G280" s="320"/>
      <c r="H280" s="320"/>
      <c r="I280" s="75"/>
      <c r="J280" s="75">
        <f t="shared" si="142"/>
        <v>0</v>
      </c>
      <c r="K280" s="75">
        <f t="shared" si="143"/>
        <v>0</v>
      </c>
      <c r="L280" s="75">
        <f t="shared" si="144"/>
        <v>0</v>
      </c>
      <c r="M280" s="75">
        <f t="shared" si="145"/>
        <v>0</v>
      </c>
      <c r="N280" s="75">
        <f t="shared" si="146"/>
        <v>0</v>
      </c>
      <c r="O280" s="75">
        <f t="shared" si="147"/>
        <v>0</v>
      </c>
      <c r="P280" s="75">
        <f t="shared" si="148"/>
        <v>0</v>
      </c>
      <c r="Q280" s="75">
        <f t="shared" si="149"/>
        <v>0</v>
      </c>
      <c r="R280" s="75">
        <f t="shared" si="150"/>
        <v>0</v>
      </c>
      <c r="S280" s="75">
        <f t="shared" si="151"/>
        <v>0</v>
      </c>
      <c r="T280" s="75">
        <f t="shared" si="152"/>
        <v>0</v>
      </c>
      <c r="U280" s="75">
        <f t="shared" si="153"/>
        <v>0</v>
      </c>
      <c r="V280" s="75">
        <f t="shared" si="154"/>
        <v>0</v>
      </c>
      <c r="W280" s="75">
        <f t="shared" si="155"/>
        <v>0</v>
      </c>
      <c r="X280" s="75">
        <f t="shared" si="156"/>
        <v>0</v>
      </c>
      <c r="Y280" s="75">
        <f t="shared" si="157"/>
        <v>0</v>
      </c>
      <c r="Z280" s="75">
        <f t="shared" si="158"/>
        <v>0</v>
      </c>
      <c r="AB280" s="76"/>
    </row>
    <row r="281" spans="2:28" ht="29.25" customHeight="1">
      <c r="B281" s="7"/>
      <c r="C281" s="317"/>
      <c r="D281" s="319"/>
      <c r="E281" s="321"/>
      <c r="F281" s="321"/>
      <c r="G281" s="321"/>
      <c r="H281" s="321"/>
      <c r="I281" s="78" t="s">
        <v>43</v>
      </c>
      <c r="J281" s="78" t="str">
        <f t="shared" si="142"/>
        <v xml:space="preserve"> </v>
      </c>
      <c r="K281" s="78" t="str">
        <f t="shared" si="143"/>
        <v xml:space="preserve"> </v>
      </c>
      <c r="L281" s="78" t="str">
        <f t="shared" si="144"/>
        <v xml:space="preserve"> </v>
      </c>
      <c r="M281" s="78" t="str">
        <f t="shared" si="145"/>
        <v xml:space="preserve"> </v>
      </c>
      <c r="N281" s="78" t="str">
        <f t="shared" si="146"/>
        <v xml:space="preserve"> </v>
      </c>
      <c r="O281" s="78" t="str">
        <f t="shared" si="147"/>
        <v xml:space="preserve"> </v>
      </c>
      <c r="P281" s="78" t="str">
        <f t="shared" si="148"/>
        <v xml:space="preserve"> </v>
      </c>
      <c r="Q281" s="78" t="str">
        <f t="shared" si="149"/>
        <v xml:space="preserve"> </v>
      </c>
      <c r="R281" s="78" t="str">
        <f t="shared" si="150"/>
        <v xml:space="preserve"> </v>
      </c>
      <c r="S281" s="78" t="str">
        <f t="shared" si="151"/>
        <v xml:space="preserve"> </v>
      </c>
      <c r="T281" s="78" t="str">
        <f t="shared" si="152"/>
        <v xml:space="preserve"> </v>
      </c>
      <c r="U281" s="78" t="str">
        <f t="shared" si="153"/>
        <v xml:space="preserve"> </v>
      </c>
      <c r="V281" s="78" t="str">
        <f t="shared" si="154"/>
        <v xml:space="preserve"> </v>
      </c>
      <c r="W281" s="78" t="str">
        <f t="shared" si="155"/>
        <v xml:space="preserve"> </v>
      </c>
      <c r="X281" s="78" t="str">
        <f t="shared" si="156"/>
        <v xml:space="preserve"> </v>
      </c>
      <c r="Y281" s="78" t="str">
        <f t="shared" si="157"/>
        <v xml:space="preserve"> </v>
      </c>
      <c r="Z281" s="78" t="str">
        <f t="shared" si="158"/>
        <v xml:space="preserve"> </v>
      </c>
      <c r="AB281" s="76"/>
    </row>
    <row r="282" spans="2:28" ht="29.25" customHeight="1">
      <c r="B282" s="7"/>
      <c r="C282" s="316" t="s">
        <v>317</v>
      </c>
      <c r="D282" s="318"/>
      <c r="E282" s="320"/>
      <c r="F282" s="320"/>
      <c r="G282" s="320"/>
      <c r="H282" s="320"/>
      <c r="I282" s="75"/>
      <c r="J282" s="75">
        <f t="shared" si="142"/>
        <v>0</v>
      </c>
      <c r="K282" s="75">
        <f t="shared" si="143"/>
        <v>0</v>
      </c>
      <c r="L282" s="75">
        <f t="shared" si="144"/>
        <v>0</v>
      </c>
      <c r="M282" s="75">
        <f t="shared" si="145"/>
        <v>0</v>
      </c>
      <c r="N282" s="75">
        <f t="shared" si="146"/>
        <v>0</v>
      </c>
      <c r="O282" s="75">
        <f t="shared" si="147"/>
        <v>0</v>
      </c>
      <c r="P282" s="75">
        <f t="shared" si="148"/>
        <v>0</v>
      </c>
      <c r="Q282" s="75">
        <f t="shared" si="149"/>
        <v>0</v>
      </c>
      <c r="R282" s="75">
        <f t="shared" si="150"/>
        <v>0</v>
      </c>
      <c r="S282" s="75">
        <f t="shared" si="151"/>
        <v>0</v>
      </c>
      <c r="T282" s="75">
        <f t="shared" si="152"/>
        <v>0</v>
      </c>
      <c r="U282" s="75">
        <f t="shared" si="153"/>
        <v>0</v>
      </c>
      <c r="V282" s="75">
        <f t="shared" si="154"/>
        <v>0</v>
      </c>
      <c r="W282" s="75">
        <f t="shared" si="155"/>
        <v>0</v>
      </c>
      <c r="X282" s="75">
        <f t="shared" si="156"/>
        <v>0</v>
      </c>
      <c r="Y282" s="75">
        <f t="shared" si="157"/>
        <v>0</v>
      </c>
      <c r="Z282" s="75">
        <f t="shared" si="158"/>
        <v>0</v>
      </c>
      <c r="AB282" s="76"/>
    </row>
    <row r="283" spans="2:28" ht="29.25" customHeight="1">
      <c r="B283" s="7"/>
      <c r="C283" s="317"/>
      <c r="D283" s="319"/>
      <c r="E283" s="321"/>
      <c r="F283" s="321"/>
      <c r="G283" s="321"/>
      <c r="H283" s="321"/>
      <c r="I283" s="78" t="s">
        <v>43</v>
      </c>
      <c r="J283" s="78" t="str">
        <f t="shared" si="142"/>
        <v xml:space="preserve"> </v>
      </c>
      <c r="K283" s="78" t="str">
        <f t="shared" si="143"/>
        <v xml:space="preserve"> </v>
      </c>
      <c r="L283" s="78" t="str">
        <f t="shared" si="144"/>
        <v xml:space="preserve"> </v>
      </c>
      <c r="M283" s="78" t="str">
        <f t="shared" si="145"/>
        <v xml:space="preserve"> </v>
      </c>
      <c r="N283" s="78" t="str">
        <f t="shared" si="146"/>
        <v xml:space="preserve"> </v>
      </c>
      <c r="O283" s="78" t="str">
        <f t="shared" si="147"/>
        <v xml:space="preserve"> </v>
      </c>
      <c r="P283" s="78" t="str">
        <f t="shared" si="148"/>
        <v xml:space="preserve"> </v>
      </c>
      <c r="Q283" s="78" t="str">
        <f t="shared" si="149"/>
        <v xml:space="preserve"> </v>
      </c>
      <c r="R283" s="78" t="str">
        <f t="shared" si="150"/>
        <v xml:space="preserve"> </v>
      </c>
      <c r="S283" s="78" t="str">
        <f t="shared" si="151"/>
        <v xml:space="preserve"> </v>
      </c>
      <c r="T283" s="78" t="str">
        <f t="shared" si="152"/>
        <v xml:space="preserve"> </v>
      </c>
      <c r="U283" s="78" t="str">
        <f t="shared" si="153"/>
        <v xml:space="preserve"> </v>
      </c>
      <c r="V283" s="78" t="str">
        <f t="shared" si="154"/>
        <v xml:space="preserve"> </v>
      </c>
      <c r="W283" s="78" t="str">
        <f t="shared" si="155"/>
        <v xml:space="preserve"> </v>
      </c>
      <c r="X283" s="78" t="str">
        <f t="shared" si="156"/>
        <v xml:space="preserve"> </v>
      </c>
      <c r="Y283" s="78" t="str">
        <f t="shared" si="157"/>
        <v xml:space="preserve"> </v>
      </c>
      <c r="Z283" s="78" t="str">
        <f t="shared" si="158"/>
        <v xml:space="preserve"> </v>
      </c>
      <c r="AB283" s="76"/>
    </row>
    <row r="284" spans="2:28" ht="29.25" customHeight="1">
      <c r="B284" s="7"/>
      <c r="C284" s="316" t="s">
        <v>318</v>
      </c>
      <c r="D284" s="318"/>
      <c r="E284" s="320"/>
      <c r="F284" s="320"/>
      <c r="G284" s="320"/>
      <c r="H284" s="320"/>
      <c r="I284" s="75"/>
      <c r="J284" s="75">
        <f t="shared" si="142"/>
        <v>0</v>
      </c>
      <c r="K284" s="75">
        <f t="shared" si="143"/>
        <v>0</v>
      </c>
      <c r="L284" s="75">
        <f t="shared" si="144"/>
        <v>0</v>
      </c>
      <c r="M284" s="75">
        <f t="shared" si="145"/>
        <v>0</v>
      </c>
      <c r="N284" s="75">
        <f t="shared" si="146"/>
        <v>0</v>
      </c>
      <c r="O284" s="75">
        <f t="shared" si="147"/>
        <v>0</v>
      </c>
      <c r="P284" s="75">
        <f t="shared" si="148"/>
        <v>0</v>
      </c>
      <c r="Q284" s="75">
        <f t="shared" si="149"/>
        <v>0</v>
      </c>
      <c r="R284" s="75">
        <f t="shared" si="150"/>
        <v>0</v>
      </c>
      <c r="S284" s="75">
        <f t="shared" si="151"/>
        <v>0</v>
      </c>
      <c r="T284" s="75">
        <f t="shared" si="152"/>
        <v>0</v>
      </c>
      <c r="U284" s="75">
        <f t="shared" si="153"/>
        <v>0</v>
      </c>
      <c r="V284" s="75">
        <f t="shared" si="154"/>
        <v>0</v>
      </c>
      <c r="W284" s="75">
        <f t="shared" si="155"/>
        <v>0</v>
      </c>
      <c r="X284" s="75">
        <f t="shared" si="156"/>
        <v>0</v>
      </c>
      <c r="Y284" s="75">
        <f t="shared" si="157"/>
        <v>0</v>
      </c>
      <c r="Z284" s="75">
        <f t="shared" si="158"/>
        <v>0</v>
      </c>
      <c r="AB284" s="76"/>
    </row>
    <row r="285" spans="2:28" ht="29.25" customHeight="1">
      <c r="B285" s="7"/>
      <c r="C285" s="317"/>
      <c r="D285" s="319"/>
      <c r="E285" s="321"/>
      <c r="F285" s="321"/>
      <c r="G285" s="321"/>
      <c r="H285" s="321"/>
      <c r="I285" s="78" t="s">
        <v>43</v>
      </c>
      <c r="J285" s="78" t="str">
        <f t="shared" si="142"/>
        <v xml:space="preserve"> </v>
      </c>
      <c r="K285" s="78" t="str">
        <f t="shared" si="143"/>
        <v xml:space="preserve"> </v>
      </c>
      <c r="L285" s="78" t="str">
        <f t="shared" si="144"/>
        <v xml:space="preserve"> </v>
      </c>
      <c r="M285" s="78" t="str">
        <f t="shared" si="145"/>
        <v xml:space="preserve"> </v>
      </c>
      <c r="N285" s="78" t="str">
        <f t="shared" si="146"/>
        <v xml:space="preserve"> </v>
      </c>
      <c r="O285" s="78" t="str">
        <f t="shared" si="147"/>
        <v xml:space="preserve"> </v>
      </c>
      <c r="P285" s="78" t="str">
        <f t="shared" si="148"/>
        <v xml:space="preserve"> </v>
      </c>
      <c r="Q285" s="78" t="str">
        <f t="shared" si="149"/>
        <v xml:space="preserve"> </v>
      </c>
      <c r="R285" s="78" t="str">
        <f t="shared" si="150"/>
        <v xml:space="preserve"> </v>
      </c>
      <c r="S285" s="78" t="str">
        <f t="shared" si="151"/>
        <v xml:space="preserve"> </v>
      </c>
      <c r="T285" s="78" t="str">
        <f t="shared" si="152"/>
        <v xml:space="preserve"> </v>
      </c>
      <c r="U285" s="78" t="str">
        <f t="shared" si="153"/>
        <v xml:space="preserve"> </v>
      </c>
      <c r="V285" s="78" t="str">
        <f t="shared" si="154"/>
        <v xml:space="preserve"> </v>
      </c>
      <c r="W285" s="78" t="str">
        <f t="shared" si="155"/>
        <v xml:space="preserve"> </v>
      </c>
      <c r="X285" s="78" t="str">
        <f t="shared" si="156"/>
        <v xml:space="preserve"> </v>
      </c>
      <c r="Y285" s="78" t="str">
        <f t="shared" si="157"/>
        <v xml:space="preserve"> </v>
      </c>
      <c r="Z285" s="78" t="str">
        <f t="shared" si="158"/>
        <v xml:space="preserve"> </v>
      </c>
      <c r="AB285" s="76"/>
    </row>
    <row r="286" spans="2:28" ht="29.25" customHeight="1">
      <c r="B286" s="7"/>
      <c r="C286" s="316" t="s">
        <v>319</v>
      </c>
      <c r="D286" s="318"/>
      <c r="E286" s="320"/>
      <c r="F286" s="320"/>
      <c r="G286" s="320"/>
      <c r="H286" s="320"/>
      <c r="I286" s="75"/>
      <c r="J286" s="75">
        <f t="shared" si="142"/>
        <v>0</v>
      </c>
      <c r="K286" s="75">
        <f t="shared" si="143"/>
        <v>0</v>
      </c>
      <c r="L286" s="75">
        <f t="shared" si="144"/>
        <v>0</v>
      </c>
      <c r="M286" s="75">
        <f t="shared" si="145"/>
        <v>0</v>
      </c>
      <c r="N286" s="75">
        <f t="shared" si="146"/>
        <v>0</v>
      </c>
      <c r="O286" s="75">
        <f t="shared" si="147"/>
        <v>0</v>
      </c>
      <c r="P286" s="75">
        <f t="shared" si="148"/>
        <v>0</v>
      </c>
      <c r="Q286" s="75">
        <f t="shared" si="149"/>
        <v>0</v>
      </c>
      <c r="R286" s="75">
        <f t="shared" si="150"/>
        <v>0</v>
      </c>
      <c r="S286" s="75">
        <f t="shared" si="151"/>
        <v>0</v>
      </c>
      <c r="T286" s="75">
        <f t="shared" si="152"/>
        <v>0</v>
      </c>
      <c r="U286" s="75">
        <f t="shared" si="153"/>
        <v>0</v>
      </c>
      <c r="V286" s="75">
        <f t="shared" si="154"/>
        <v>0</v>
      </c>
      <c r="W286" s="75">
        <f t="shared" si="155"/>
        <v>0</v>
      </c>
      <c r="X286" s="75">
        <f t="shared" si="156"/>
        <v>0</v>
      </c>
      <c r="Y286" s="75">
        <f t="shared" si="157"/>
        <v>0</v>
      </c>
      <c r="Z286" s="75">
        <f t="shared" si="158"/>
        <v>0</v>
      </c>
      <c r="AB286" s="76"/>
    </row>
    <row r="287" spans="2:28" ht="29.25" customHeight="1">
      <c r="B287" s="7"/>
      <c r="C287" s="317"/>
      <c r="D287" s="319"/>
      <c r="E287" s="321"/>
      <c r="F287" s="321"/>
      <c r="G287" s="321"/>
      <c r="H287" s="321"/>
      <c r="I287" s="78" t="s">
        <v>43</v>
      </c>
      <c r="J287" s="78" t="str">
        <f t="shared" si="142"/>
        <v xml:space="preserve"> </v>
      </c>
      <c r="K287" s="78" t="str">
        <f t="shared" si="143"/>
        <v xml:space="preserve"> </v>
      </c>
      <c r="L287" s="78" t="str">
        <f t="shared" si="144"/>
        <v xml:space="preserve"> </v>
      </c>
      <c r="M287" s="78" t="str">
        <f t="shared" si="145"/>
        <v xml:space="preserve"> </v>
      </c>
      <c r="N287" s="78" t="str">
        <f t="shared" si="146"/>
        <v xml:space="preserve"> </v>
      </c>
      <c r="O287" s="78" t="str">
        <f t="shared" si="147"/>
        <v xml:space="preserve"> </v>
      </c>
      <c r="P287" s="78" t="str">
        <f t="shared" si="148"/>
        <v xml:space="preserve"> </v>
      </c>
      <c r="Q287" s="78" t="str">
        <f t="shared" si="149"/>
        <v xml:space="preserve"> </v>
      </c>
      <c r="R287" s="78" t="str">
        <f t="shared" si="150"/>
        <v xml:space="preserve"> </v>
      </c>
      <c r="S287" s="78" t="str">
        <f t="shared" si="151"/>
        <v xml:space="preserve"> </v>
      </c>
      <c r="T287" s="78" t="str">
        <f t="shared" si="152"/>
        <v xml:space="preserve"> </v>
      </c>
      <c r="U287" s="78" t="str">
        <f t="shared" si="153"/>
        <v xml:space="preserve"> </v>
      </c>
      <c r="V287" s="78" t="str">
        <f t="shared" si="154"/>
        <v xml:space="preserve"> </v>
      </c>
      <c r="W287" s="78" t="str">
        <f t="shared" si="155"/>
        <v xml:space="preserve"> </v>
      </c>
      <c r="X287" s="78" t="str">
        <f t="shared" si="156"/>
        <v xml:space="preserve"> </v>
      </c>
      <c r="Y287" s="78" t="str">
        <f t="shared" si="157"/>
        <v xml:space="preserve"> </v>
      </c>
      <c r="Z287" s="78" t="str">
        <f t="shared" si="158"/>
        <v xml:space="preserve"> </v>
      </c>
      <c r="AB287" s="76"/>
    </row>
    <row r="288" spans="2:28" ht="29.25" customHeight="1">
      <c r="B288" s="7"/>
      <c r="C288" s="316" t="s">
        <v>320</v>
      </c>
      <c r="D288" s="318"/>
      <c r="E288" s="320"/>
      <c r="F288" s="320"/>
      <c r="G288" s="320"/>
      <c r="H288" s="320"/>
      <c r="I288" s="75"/>
      <c r="J288" s="75">
        <f t="shared" si="142"/>
        <v>0</v>
      </c>
      <c r="K288" s="75">
        <f t="shared" si="143"/>
        <v>0</v>
      </c>
      <c r="L288" s="75">
        <f t="shared" si="144"/>
        <v>0</v>
      </c>
      <c r="M288" s="75">
        <f t="shared" si="145"/>
        <v>0</v>
      </c>
      <c r="N288" s="75">
        <f t="shared" si="146"/>
        <v>0</v>
      </c>
      <c r="O288" s="75">
        <f t="shared" si="147"/>
        <v>0</v>
      </c>
      <c r="P288" s="75">
        <f t="shared" si="148"/>
        <v>0</v>
      </c>
      <c r="Q288" s="75">
        <f t="shared" si="149"/>
        <v>0</v>
      </c>
      <c r="R288" s="75">
        <f t="shared" si="150"/>
        <v>0</v>
      </c>
      <c r="S288" s="75">
        <f t="shared" si="151"/>
        <v>0</v>
      </c>
      <c r="T288" s="75">
        <f t="shared" si="152"/>
        <v>0</v>
      </c>
      <c r="U288" s="75">
        <f t="shared" si="153"/>
        <v>0</v>
      </c>
      <c r="V288" s="75">
        <f t="shared" si="154"/>
        <v>0</v>
      </c>
      <c r="W288" s="75">
        <f t="shared" si="155"/>
        <v>0</v>
      </c>
      <c r="X288" s="75">
        <f t="shared" si="156"/>
        <v>0</v>
      </c>
      <c r="Y288" s="75">
        <f t="shared" si="157"/>
        <v>0</v>
      </c>
      <c r="Z288" s="75">
        <f t="shared" si="158"/>
        <v>0</v>
      </c>
      <c r="AB288" s="76"/>
    </row>
    <row r="289" spans="1:28" ht="29.25" customHeight="1">
      <c r="B289" s="7"/>
      <c r="C289" s="317"/>
      <c r="D289" s="319"/>
      <c r="E289" s="321"/>
      <c r="F289" s="321"/>
      <c r="G289" s="321"/>
      <c r="H289" s="321"/>
      <c r="I289" s="78" t="s">
        <v>43</v>
      </c>
      <c r="J289" s="78" t="str">
        <f t="shared" si="142"/>
        <v xml:space="preserve"> </v>
      </c>
      <c r="K289" s="78" t="str">
        <f t="shared" si="143"/>
        <v xml:space="preserve"> </v>
      </c>
      <c r="L289" s="78" t="str">
        <f t="shared" si="144"/>
        <v xml:space="preserve"> </v>
      </c>
      <c r="M289" s="78" t="str">
        <f t="shared" si="145"/>
        <v xml:space="preserve"> </v>
      </c>
      <c r="N289" s="78" t="str">
        <f t="shared" si="146"/>
        <v xml:space="preserve"> </v>
      </c>
      <c r="O289" s="78" t="str">
        <f t="shared" si="147"/>
        <v xml:space="preserve"> </v>
      </c>
      <c r="P289" s="78" t="str">
        <f t="shared" si="148"/>
        <v xml:space="preserve"> </v>
      </c>
      <c r="Q289" s="78" t="str">
        <f t="shared" si="149"/>
        <v xml:space="preserve"> </v>
      </c>
      <c r="R289" s="78" t="str">
        <f t="shared" si="150"/>
        <v xml:space="preserve"> </v>
      </c>
      <c r="S289" s="78" t="str">
        <f t="shared" si="151"/>
        <v xml:space="preserve"> </v>
      </c>
      <c r="T289" s="78" t="str">
        <f t="shared" si="152"/>
        <v xml:space="preserve"> </v>
      </c>
      <c r="U289" s="78" t="str">
        <f t="shared" si="153"/>
        <v xml:space="preserve"> </v>
      </c>
      <c r="V289" s="78" t="str">
        <f t="shared" si="154"/>
        <v xml:space="preserve"> </v>
      </c>
      <c r="W289" s="78" t="str">
        <f t="shared" si="155"/>
        <v xml:space="preserve"> </v>
      </c>
      <c r="X289" s="78" t="str">
        <f t="shared" si="156"/>
        <v xml:space="preserve"> </v>
      </c>
      <c r="Y289" s="78" t="str">
        <f t="shared" si="157"/>
        <v xml:space="preserve"> </v>
      </c>
      <c r="Z289" s="78" t="str">
        <f t="shared" si="158"/>
        <v xml:space="preserve"> </v>
      </c>
      <c r="AB289" s="76"/>
    </row>
    <row r="290" spans="1:28" ht="29.25" customHeight="1">
      <c r="A290" s="110"/>
      <c r="B290" s="7"/>
      <c r="C290" s="316" t="s">
        <v>321</v>
      </c>
      <c r="D290" s="318"/>
      <c r="E290" s="320"/>
      <c r="F290" s="320"/>
      <c r="G290" s="320"/>
      <c r="H290" s="320"/>
      <c r="I290" s="75"/>
      <c r="J290" s="75">
        <f t="shared" si="142"/>
        <v>0</v>
      </c>
      <c r="K290" s="75">
        <f t="shared" si="143"/>
        <v>0</v>
      </c>
      <c r="L290" s="75">
        <f t="shared" si="144"/>
        <v>0</v>
      </c>
      <c r="M290" s="75">
        <f t="shared" si="145"/>
        <v>0</v>
      </c>
      <c r="N290" s="75">
        <f t="shared" si="146"/>
        <v>0</v>
      </c>
      <c r="O290" s="75">
        <f t="shared" si="147"/>
        <v>0</v>
      </c>
      <c r="P290" s="75">
        <f t="shared" si="148"/>
        <v>0</v>
      </c>
      <c r="Q290" s="75">
        <f t="shared" si="149"/>
        <v>0</v>
      </c>
      <c r="R290" s="75">
        <f t="shared" si="150"/>
        <v>0</v>
      </c>
      <c r="S290" s="75">
        <f t="shared" si="151"/>
        <v>0</v>
      </c>
      <c r="T290" s="75">
        <f t="shared" si="152"/>
        <v>0</v>
      </c>
      <c r="U290" s="75">
        <f t="shared" si="153"/>
        <v>0</v>
      </c>
      <c r="V290" s="75">
        <f t="shared" si="154"/>
        <v>0</v>
      </c>
      <c r="W290" s="75">
        <f t="shared" si="155"/>
        <v>0</v>
      </c>
      <c r="X290" s="75">
        <f t="shared" si="156"/>
        <v>0</v>
      </c>
      <c r="Y290" s="75">
        <f t="shared" si="157"/>
        <v>0</v>
      </c>
      <c r="Z290" s="75">
        <f t="shared" si="158"/>
        <v>0</v>
      </c>
      <c r="AB290" s="76"/>
    </row>
    <row r="291" spans="1:28" ht="29.25" customHeight="1">
      <c r="A291" s="110"/>
      <c r="B291" s="7"/>
      <c r="C291" s="317"/>
      <c r="D291" s="319"/>
      <c r="E291" s="321"/>
      <c r="F291" s="321"/>
      <c r="G291" s="321"/>
      <c r="H291" s="321"/>
      <c r="I291" s="78" t="s">
        <v>43</v>
      </c>
      <c r="J291" s="78" t="str">
        <f t="shared" si="142"/>
        <v xml:space="preserve"> </v>
      </c>
      <c r="K291" s="78" t="str">
        <f t="shared" si="143"/>
        <v xml:space="preserve"> </v>
      </c>
      <c r="L291" s="78" t="str">
        <f t="shared" si="144"/>
        <v xml:space="preserve"> </v>
      </c>
      <c r="M291" s="78" t="str">
        <f t="shared" si="145"/>
        <v xml:space="preserve"> </v>
      </c>
      <c r="N291" s="78" t="str">
        <f t="shared" si="146"/>
        <v xml:space="preserve"> </v>
      </c>
      <c r="O291" s="78" t="str">
        <f t="shared" si="147"/>
        <v xml:space="preserve"> </v>
      </c>
      <c r="P291" s="78" t="str">
        <f t="shared" si="148"/>
        <v xml:space="preserve"> </v>
      </c>
      <c r="Q291" s="78" t="str">
        <f t="shared" si="149"/>
        <v xml:space="preserve"> </v>
      </c>
      <c r="R291" s="78" t="str">
        <f t="shared" si="150"/>
        <v xml:space="preserve"> </v>
      </c>
      <c r="S291" s="78" t="str">
        <f t="shared" si="151"/>
        <v xml:space="preserve"> </v>
      </c>
      <c r="T291" s="78" t="str">
        <f t="shared" si="152"/>
        <v xml:space="preserve"> </v>
      </c>
      <c r="U291" s="78" t="str">
        <f t="shared" si="153"/>
        <v xml:space="preserve"> </v>
      </c>
      <c r="V291" s="78" t="str">
        <f t="shared" si="154"/>
        <v xml:space="preserve"> </v>
      </c>
      <c r="W291" s="78" t="str">
        <f t="shared" si="155"/>
        <v xml:space="preserve"> </v>
      </c>
      <c r="X291" s="78" t="str">
        <f t="shared" si="156"/>
        <v xml:space="preserve"> </v>
      </c>
      <c r="Y291" s="78" t="str">
        <f t="shared" si="157"/>
        <v xml:space="preserve"> </v>
      </c>
      <c r="Z291" s="78" t="str">
        <f t="shared" si="158"/>
        <v xml:space="preserve"> </v>
      </c>
      <c r="AB291" s="76"/>
    </row>
    <row r="292" spans="1:28" ht="29.25" customHeight="1">
      <c r="A292" s="110"/>
      <c r="B292" s="7"/>
      <c r="C292" s="316" t="s">
        <v>322</v>
      </c>
      <c r="D292" s="318"/>
      <c r="E292" s="320"/>
      <c r="F292" s="320"/>
      <c r="G292" s="320"/>
      <c r="H292" s="320"/>
      <c r="I292" s="75"/>
      <c r="J292" s="75">
        <f t="shared" si="142"/>
        <v>0</v>
      </c>
      <c r="K292" s="75">
        <f t="shared" si="143"/>
        <v>0</v>
      </c>
      <c r="L292" s="75">
        <f t="shared" si="144"/>
        <v>0</v>
      </c>
      <c r="M292" s="75">
        <f t="shared" si="145"/>
        <v>0</v>
      </c>
      <c r="N292" s="75">
        <f t="shared" si="146"/>
        <v>0</v>
      </c>
      <c r="O292" s="75">
        <f t="shared" si="147"/>
        <v>0</v>
      </c>
      <c r="P292" s="75">
        <f t="shared" si="148"/>
        <v>0</v>
      </c>
      <c r="Q292" s="75">
        <f t="shared" si="149"/>
        <v>0</v>
      </c>
      <c r="R292" s="75">
        <f t="shared" si="150"/>
        <v>0</v>
      </c>
      <c r="S292" s="75">
        <f t="shared" si="151"/>
        <v>0</v>
      </c>
      <c r="T292" s="75">
        <f t="shared" si="152"/>
        <v>0</v>
      </c>
      <c r="U292" s="75">
        <f t="shared" si="153"/>
        <v>0</v>
      </c>
      <c r="V292" s="75">
        <f t="shared" si="154"/>
        <v>0</v>
      </c>
      <c r="W292" s="75">
        <f t="shared" si="155"/>
        <v>0</v>
      </c>
      <c r="X292" s="75">
        <f t="shared" si="156"/>
        <v>0</v>
      </c>
      <c r="Y292" s="75">
        <f t="shared" si="157"/>
        <v>0</v>
      </c>
      <c r="Z292" s="75">
        <f t="shared" si="158"/>
        <v>0</v>
      </c>
      <c r="AB292" s="76"/>
    </row>
    <row r="293" spans="1:28" ht="29.25" customHeight="1">
      <c r="A293" s="110"/>
      <c r="B293" s="7"/>
      <c r="C293" s="317"/>
      <c r="D293" s="319"/>
      <c r="E293" s="321"/>
      <c r="F293" s="321"/>
      <c r="G293" s="321"/>
      <c r="H293" s="321"/>
      <c r="I293" s="78" t="s">
        <v>43</v>
      </c>
      <c r="J293" s="78" t="str">
        <f t="shared" si="142"/>
        <v xml:space="preserve"> </v>
      </c>
      <c r="K293" s="78" t="str">
        <f t="shared" si="143"/>
        <v xml:space="preserve"> </v>
      </c>
      <c r="L293" s="78" t="str">
        <f t="shared" si="144"/>
        <v xml:space="preserve"> </v>
      </c>
      <c r="M293" s="78" t="str">
        <f t="shared" si="145"/>
        <v xml:space="preserve"> </v>
      </c>
      <c r="N293" s="78" t="str">
        <f t="shared" si="146"/>
        <v xml:space="preserve"> </v>
      </c>
      <c r="O293" s="78" t="str">
        <f t="shared" si="147"/>
        <v xml:space="preserve"> </v>
      </c>
      <c r="P293" s="78" t="str">
        <f t="shared" si="148"/>
        <v xml:space="preserve"> </v>
      </c>
      <c r="Q293" s="78" t="str">
        <f t="shared" si="149"/>
        <v xml:space="preserve"> </v>
      </c>
      <c r="R293" s="78" t="str">
        <f t="shared" si="150"/>
        <v xml:space="preserve"> </v>
      </c>
      <c r="S293" s="78" t="str">
        <f t="shared" si="151"/>
        <v xml:space="preserve"> </v>
      </c>
      <c r="T293" s="78" t="str">
        <f t="shared" si="152"/>
        <v xml:space="preserve"> </v>
      </c>
      <c r="U293" s="78" t="str">
        <f t="shared" si="153"/>
        <v xml:space="preserve"> </v>
      </c>
      <c r="V293" s="78" t="str">
        <f t="shared" si="154"/>
        <v xml:space="preserve"> </v>
      </c>
      <c r="W293" s="78" t="str">
        <f t="shared" si="155"/>
        <v xml:space="preserve"> </v>
      </c>
      <c r="X293" s="78" t="str">
        <f t="shared" si="156"/>
        <v xml:space="preserve"> </v>
      </c>
      <c r="Y293" s="78" t="str">
        <f t="shared" si="157"/>
        <v xml:space="preserve"> </v>
      </c>
      <c r="Z293" s="78" t="str">
        <f t="shared" si="158"/>
        <v xml:space="preserve"> </v>
      </c>
      <c r="AB293" s="76"/>
    </row>
    <row r="294" spans="1:28" s="111" customFormat="1" ht="85.5" customHeight="1">
      <c r="A294" s="110"/>
    </row>
    <row r="295" spans="1:28" s="111" customFormat="1" ht="85.5" customHeight="1">
      <c r="A295" s="110"/>
    </row>
    <row r="296" spans="1:28" s="111" customFormat="1" ht="85.5" customHeight="1">
      <c r="A296" s="110"/>
    </row>
    <row r="297" spans="1:28" s="111" customFormat="1" ht="85.5" customHeight="1">
      <c r="A297" s="110"/>
    </row>
    <row r="298" spans="1:28" s="112" customFormat="1" ht="85.5" customHeight="1"/>
    <row r="299" spans="1:28" s="112" customFormat="1" ht="66" customHeight="1"/>
    <row r="300" spans="1:28" s="112" customFormat="1" ht="66" customHeight="1"/>
    <row r="301" spans="1:28" s="112" customFormat="1">
      <c r="A301" s="113"/>
    </row>
    <row r="303" spans="1:28">
      <c r="A303" s="113"/>
    </row>
    <row r="305" spans="1:1">
      <c r="A305" s="113"/>
    </row>
    <row r="307" spans="1:1">
      <c r="A307" s="113"/>
    </row>
    <row r="309" spans="1:1">
      <c r="A309" s="113"/>
    </row>
    <row r="311" spans="1:1">
      <c r="A311" s="113"/>
    </row>
    <row r="313" spans="1:1">
      <c r="A313" s="113"/>
    </row>
    <row r="315" spans="1:1">
      <c r="A315" s="113"/>
    </row>
    <row r="317" spans="1:1">
      <c r="A317" s="113"/>
    </row>
    <row r="319" spans="1:1">
      <c r="A319" s="113"/>
    </row>
    <row r="321" spans="1:1">
      <c r="A321" s="113"/>
    </row>
    <row r="323" spans="1:1">
      <c r="A323" s="113"/>
    </row>
    <row r="325" spans="1:1">
      <c r="A325" s="113"/>
    </row>
    <row r="327" spans="1:1">
      <c r="A327" s="113"/>
    </row>
    <row r="329" spans="1:1">
      <c r="A329" s="113"/>
    </row>
    <row r="331" spans="1:1">
      <c r="A331" s="113"/>
    </row>
    <row r="333" spans="1:1">
      <c r="A333" s="113"/>
    </row>
  </sheetData>
  <mergeCells count="739">
    <mergeCell ref="D7:G9"/>
    <mergeCell ref="D10:F10"/>
    <mergeCell ref="D11:F11"/>
    <mergeCell ref="D12:F12"/>
    <mergeCell ref="D13:F13"/>
    <mergeCell ref="D15:F15"/>
    <mergeCell ref="D16:F16"/>
    <mergeCell ref="H17:H18"/>
    <mergeCell ref="D18:G20"/>
    <mergeCell ref="H19:H20"/>
    <mergeCell ref="C25:C26"/>
    <mergeCell ref="D25:D26"/>
    <mergeCell ref="E25:E26"/>
    <mergeCell ref="F25:F26"/>
    <mergeCell ref="G25:G26"/>
    <mergeCell ref="H25:H26"/>
    <mergeCell ref="C28:C29"/>
    <mergeCell ref="D28:D29"/>
    <mergeCell ref="E28:E29"/>
    <mergeCell ref="F28:F29"/>
    <mergeCell ref="G28:G29"/>
    <mergeCell ref="H28:H29"/>
    <mergeCell ref="C30:C31"/>
    <mergeCell ref="D30:D31"/>
    <mergeCell ref="E30:E31"/>
    <mergeCell ref="F30:F31"/>
    <mergeCell ref="G30:G31"/>
    <mergeCell ref="H30:H31"/>
    <mergeCell ref="C32:C33"/>
    <mergeCell ref="D32:D33"/>
    <mergeCell ref="E32:E33"/>
    <mergeCell ref="F32:F33"/>
    <mergeCell ref="G32:G33"/>
    <mergeCell ref="H32:H33"/>
    <mergeCell ref="C34:C35"/>
    <mergeCell ref="D34:D35"/>
    <mergeCell ref="E34:E35"/>
    <mergeCell ref="F34:F35"/>
    <mergeCell ref="G34:G35"/>
    <mergeCell ref="H34:H35"/>
    <mergeCell ref="C36:C37"/>
    <mergeCell ref="D36:D37"/>
    <mergeCell ref="E36:E37"/>
    <mergeCell ref="F36:F37"/>
    <mergeCell ref="G36:G37"/>
    <mergeCell ref="H36:H37"/>
    <mergeCell ref="C38:C39"/>
    <mergeCell ref="D38:D39"/>
    <mergeCell ref="E38:E39"/>
    <mergeCell ref="F38:F39"/>
    <mergeCell ref="G38:G39"/>
    <mergeCell ref="H38:H39"/>
    <mergeCell ref="C40:C41"/>
    <mergeCell ref="D40:D41"/>
    <mergeCell ref="E40:E41"/>
    <mergeCell ref="F40:F41"/>
    <mergeCell ref="G40:G41"/>
    <mergeCell ref="H40:H41"/>
    <mergeCell ref="C42:C43"/>
    <mergeCell ref="D42:D43"/>
    <mergeCell ref="E42:E43"/>
    <mergeCell ref="F42:F43"/>
    <mergeCell ref="G42:G43"/>
    <mergeCell ref="H42:H43"/>
    <mergeCell ref="C44:C45"/>
    <mergeCell ref="D44:D45"/>
    <mergeCell ref="E44:E45"/>
    <mergeCell ref="F44:F45"/>
    <mergeCell ref="G44:G45"/>
    <mergeCell ref="H44:H45"/>
    <mergeCell ref="C46:C47"/>
    <mergeCell ref="D46:D47"/>
    <mergeCell ref="E46:E47"/>
    <mergeCell ref="F46:F47"/>
    <mergeCell ref="G46:G47"/>
    <mergeCell ref="H46:H47"/>
    <mergeCell ref="C48:C49"/>
    <mergeCell ref="D48:D49"/>
    <mergeCell ref="E48:E49"/>
    <mergeCell ref="F48:F49"/>
    <mergeCell ref="G48:G49"/>
    <mergeCell ref="H48:H49"/>
    <mergeCell ref="C50:C51"/>
    <mergeCell ref="D50:D51"/>
    <mergeCell ref="E50:E51"/>
    <mergeCell ref="F50:F51"/>
    <mergeCell ref="G50:G51"/>
    <mergeCell ref="H50:H51"/>
    <mergeCell ref="C52:C53"/>
    <mergeCell ref="D52:D53"/>
    <mergeCell ref="E52:E53"/>
    <mergeCell ref="F52:F53"/>
    <mergeCell ref="G52:G53"/>
    <mergeCell ref="H52:H53"/>
    <mergeCell ref="C54:C55"/>
    <mergeCell ref="D54:D55"/>
    <mergeCell ref="E54:E55"/>
    <mergeCell ref="F54:F55"/>
    <mergeCell ref="G54:G55"/>
    <mergeCell ref="H54:H55"/>
    <mergeCell ref="C56:C57"/>
    <mergeCell ref="D56:D57"/>
    <mergeCell ref="E56:E57"/>
    <mergeCell ref="F56:F57"/>
    <mergeCell ref="G56:G57"/>
    <mergeCell ref="H56:H57"/>
    <mergeCell ref="C58:C59"/>
    <mergeCell ref="D58:D59"/>
    <mergeCell ref="E58:E59"/>
    <mergeCell ref="F58:F59"/>
    <mergeCell ref="G58:G59"/>
    <mergeCell ref="H58:H59"/>
    <mergeCell ref="C60:C61"/>
    <mergeCell ref="D60:D61"/>
    <mergeCell ref="E60:E61"/>
    <mergeCell ref="F60:F61"/>
    <mergeCell ref="G60:G61"/>
    <mergeCell ref="H60:H61"/>
    <mergeCell ref="C62:C63"/>
    <mergeCell ref="D62:D63"/>
    <mergeCell ref="E62:E63"/>
    <mergeCell ref="F62:F63"/>
    <mergeCell ref="G62:G63"/>
    <mergeCell ref="H62:H63"/>
    <mergeCell ref="C64:C65"/>
    <mergeCell ref="D64:D65"/>
    <mergeCell ref="E64:E65"/>
    <mergeCell ref="F64:F65"/>
    <mergeCell ref="G64:G65"/>
    <mergeCell ref="H64:H65"/>
    <mergeCell ref="C66:C67"/>
    <mergeCell ref="D66:D67"/>
    <mergeCell ref="E66:E67"/>
    <mergeCell ref="F66:F67"/>
    <mergeCell ref="G66:G67"/>
    <mergeCell ref="H66:H67"/>
    <mergeCell ref="C68:C69"/>
    <mergeCell ref="D68:D69"/>
    <mergeCell ref="E68:E69"/>
    <mergeCell ref="F68:F69"/>
    <mergeCell ref="G68:G69"/>
    <mergeCell ref="H68:H69"/>
    <mergeCell ref="C70:C71"/>
    <mergeCell ref="D70:D71"/>
    <mergeCell ref="E70:E71"/>
    <mergeCell ref="F70:F71"/>
    <mergeCell ref="G70:G71"/>
    <mergeCell ref="H70:H71"/>
    <mergeCell ref="C75:C76"/>
    <mergeCell ref="D75:D76"/>
    <mergeCell ref="E75:E76"/>
    <mergeCell ref="F75:F76"/>
    <mergeCell ref="G75:G76"/>
    <mergeCell ref="H75:H76"/>
    <mergeCell ref="C78:C79"/>
    <mergeCell ref="D78:D79"/>
    <mergeCell ref="E78:E79"/>
    <mergeCell ref="F78:F79"/>
    <mergeCell ref="G78:G79"/>
    <mergeCell ref="H78:H79"/>
    <mergeCell ref="C80:C81"/>
    <mergeCell ref="D80:D81"/>
    <mergeCell ref="E80:E81"/>
    <mergeCell ref="F80:F81"/>
    <mergeCell ref="G80:G81"/>
    <mergeCell ref="H80:H81"/>
    <mergeCell ref="C82:C83"/>
    <mergeCell ref="D82:D83"/>
    <mergeCell ref="E82:E83"/>
    <mergeCell ref="F82:F83"/>
    <mergeCell ref="G82:G83"/>
    <mergeCell ref="H82:H83"/>
    <mergeCell ref="C84:C85"/>
    <mergeCell ref="D84:D85"/>
    <mergeCell ref="E84:E85"/>
    <mergeCell ref="F84:F85"/>
    <mergeCell ref="G84:G85"/>
    <mergeCell ref="H84:H85"/>
    <mergeCell ref="C86:C87"/>
    <mergeCell ref="D86:D87"/>
    <mergeCell ref="E86:E87"/>
    <mergeCell ref="F86:F87"/>
    <mergeCell ref="G86:G87"/>
    <mergeCell ref="H86:H87"/>
    <mergeCell ref="C88:C89"/>
    <mergeCell ref="D88:D89"/>
    <mergeCell ref="E88:E89"/>
    <mergeCell ref="F88:F89"/>
    <mergeCell ref="G88:G89"/>
    <mergeCell ref="H88:H89"/>
    <mergeCell ref="C90:C91"/>
    <mergeCell ref="D90:D91"/>
    <mergeCell ref="E90:E91"/>
    <mergeCell ref="F90:F91"/>
    <mergeCell ref="G90:G91"/>
    <mergeCell ref="H90:H91"/>
    <mergeCell ref="C92:C93"/>
    <mergeCell ref="D92:D93"/>
    <mergeCell ref="E92:E93"/>
    <mergeCell ref="F92:F93"/>
    <mergeCell ref="G92:G93"/>
    <mergeCell ref="H92:H93"/>
    <mergeCell ref="C94:C95"/>
    <mergeCell ref="D94:D95"/>
    <mergeCell ref="E94:E95"/>
    <mergeCell ref="F94:F95"/>
    <mergeCell ref="G94:G95"/>
    <mergeCell ref="H94:H95"/>
    <mergeCell ref="C96:C97"/>
    <mergeCell ref="D96:D97"/>
    <mergeCell ref="E96:E97"/>
    <mergeCell ref="F96:F97"/>
    <mergeCell ref="G96:G97"/>
    <mergeCell ref="H96:H97"/>
    <mergeCell ref="C98:C99"/>
    <mergeCell ref="D98:D99"/>
    <mergeCell ref="E98:E99"/>
    <mergeCell ref="F98:F99"/>
    <mergeCell ref="G98:G99"/>
    <mergeCell ref="H98:H99"/>
    <mergeCell ref="C100:C101"/>
    <mergeCell ref="D100:D101"/>
    <mergeCell ref="E100:E101"/>
    <mergeCell ref="F100:F101"/>
    <mergeCell ref="G100:G101"/>
    <mergeCell ref="H100:H101"/>
    <mergeCell ref="C102:C103"/>
    <mergeCell ref="D102:D103"/>
    <mergeCell ref="E102:E103"/>
    <mergeCell ref="F102:F103"/>
    <mergeCell ref="G102:G103"/>
    <mergeCell ref="H102:H103"/>
    <mergeCell ref="C104:C105"/>
    <mergeCell ref="D104:D105"/>
    <mergeCell ref="E104:E105"/>
    <mergeCell ref="F104:F105"/>
    <mergeCell ref="G104:G105"/>
    <mergeCell ref="H104:H105"/>
    <mergeCell ref="C106:C107"/>
    <mergeCell ref="D106:D107"/>
    <mergeCell ref="E106:E107"/>
    <mergeCell ref="F106:F107"/>
    <mergeCell ref="G106:G107"/>
    <mergeCell ref="H106:H107"/>
    <mergeCell ref="C111:C112"/>
    <mergeCell ref="D111:D112"/>
    <mergeCell ref="E111:E112"/>
    <mergeCell ref="F111:F112"/>
    <mergeCell ref="G111:G112"/>
    <mergeCell ref="H111:H112"/>
    <mergeCell ref="C114:C115"/>
    <mergeCell ref="D114:D115"/>
    <mergeCell ref="E114:E115"/>
    <mergeCell ref="F114:F115"/>
    <mergeCell ref="G114:G115"/>
    <mergeCell ref="H114:H115"/>
    <mergeCell ref="C116:C117"/>
    <mergeCell ref="D116:D117"/>
    <mergeCell ref="E116:E117"/>
    <mergeCell ref="F116:F117"/>
    <mergeCell ref="G116:G117"/>
    <mergeCell ref="H116:H117"/>
    <mergeCell ref="C118:C119"/>
    <mergeCell ref="D118:D119"/>
    <mergeCell ref="E118:E119"/>
    <mergeCell ref="F118:F119"/>
    <mergeCell ref="G118:G119"/>
    <mergeCell ref="H118:H119"/>
    <mergeCell ref="C120:C121"/>
    <mergeCell ref="D120:D121"/>
    <mergeCell ref="E120:E121"/>
    <mergeCell ref="F120:F121"/>
    <mergeCell ref="G120:G121"/>
    <mergeCell ref="H120:H121"/>
    <mergeCell ref="C122:C123"/>
    <mergeCell ref="D122:D123"/>
    <mergeCell ref="E122:E123"/>
    <mergeCell ref="F122:F123"/>
    <mergeCell ref="G122:G123"/>
    <mergeCell ref="H122:H123"/>
    <mergeCell ref="C124:C125"/>
    <mergeCell ref="D124:D125"/>
    <mergeCell ref="E124:E125"/>
    <mergeCell ref="F124:F125"/>
    <mergeCell ref="G124:G125"/>
    <mergeCell ref="H124:H125"/>
    <mergeCell ref="C126:C127"/>
    <mergeCell ref="D126:D127"/>
    <mergeCell ref="E126:E127"/>
    <mergeCell ref="F126:F127"/>
    <mergeCell ref="G126:G127"/>
    <mergeCell ref="H126:H127"/>
    <mergeCell ref="C128:C129"/>
    <mergeCell ref="D128:D129"/>
    <mergeCell ref="E128:E129"/>
    <mergeCell ref="F128:F129"/>
    <mergeCell ref="G128:G129"/>
    <mergeCell ref="H128:H129"/>
    <mergeCell ref="C130:C131"/>
    <mergeCell ref="D130:D131"/>
    <mergeCell ref="E130:E131"/>
    <mergeCell ref="F130:F131"/>
    <mergeCell ref="G130:G131"/>
    <mergeCell ref="H130:H131"/>
    <mergeCell ref="C132:C133"/>
    <mergeCell ref="D132:D133"/>
    <mergeCell ref="E132:E133"/>
    <mergeCell ref="F132:F133"/>
    <mergeCell ref="G132:G133"/>
    <mergeCell ref="H132:H133"/>
    <mergeCell ref="C134:C135"/>
    <mergeCell ref="D134:D135"/>
    <mergeCell ref="E134:E135"/>
    <mergeCell ref="F134:F135"/>
    <mergeCell ref="G134:G135"/>
    <mergeCell ref="H134:H135"/>
    <mergeCell ref="C136:C137"/>
    <mergeCell ref="D136:D137"/>
    <mergeCell ref="E136:E137"/>
    <mergeCell ref="F136:F137"/>
    <mergeCell ref="G136:G137"/>
    <mergeCell ref="H136:H137"/>
    <mergeCell ref="C138:C139"/>
    <mergeCell ref="D138:D139"/>
    <mergeCell ref="E138:E139"/>
    <mergeCell ref="F138:F139"/>
    <mergeCell ref="G138:G139"/>
    <mergeCell ref="H138:H139"/>
    <mergeCell ref="C140:C141"/>
    <mergeCell ref="D140:D141"/>
    <mergeCell ref="E140:E141"/>
    <mergeCell ref="F140:F141"/>
    <mergeCell ref="G140:G141"/>
    <mergeCell ref="H140:H141"/>
    <mergeCell ref="C142:C143"/>
    <mergeCell ref="D142:D143"/>
    <mergeCell ref="E142:E143"/>
    <mergeCell ref="F142:F143"/>
    <mergeCell ref="G142:G143"/>
    <mergeCell ref="H142:H143"/>
    <mergeCell ref="C147:C148"/>
    <mergeCell ref="D147:D148"/>
    <mergeCell ref="E147:E148"/>
    <mergeCell ref="F147:F148"/>
    <mergeCell ref="G147:G148"/>
    <mergeCell ref="H147:H148"/>
    <mergeCell ref="C150:C151"/>
    <mergeCell ref="D150:D151"/>
    <mergeCell ref="E150:E151"/>
    <mergeCell ref="F150:F151"/>
    <mergeCell ref="G150:G151"/>
    <mergeCell ref="H150:H151"/>
    <mergeCell ref="C152:C153"/>
    <mergeCell ref="D152:D153"/>
    <mergeCell ref="E152:E153"/>
    <mergeCell ref="F152:F153"/>
    <mergeCell ref="G152:G153"/>
    <mergeCell ref="H152:H153"/>
    <mergeCell ref="C154:C155"/>
    <mergeCell ref="D154:D155"/>
    <mergeCell ref="E154:E155"/>
    <mergeCell ref="F154:F155"/>
    <mergeCell ref="G154:G155"/>
    <mergeCell ref="H154:H155"/>
    <mergeCell ref="C156:C157"/>
    <mergeCell ref="D156:D157"/>
    <mergeCell ref="E156:E157"/>
    <mergeCell ref="F156:F157"/>
    <mergeCell ref="G156:G157"/>
    <mergeCell ref="H156:H157"/>
    <mergeCell ref="C158:C159"/>
    <mergeCell ref="D158:D159"/>
    <mergeCell ref="E158:E159"/>
    <mergeCell ref="F158:F159"/>
    <mergeCell ref="G158:G159"/>
    <mergeCell ref="H158:H159"/>
    <mergeCell ref="C160:C161"/>
    <mergeCell ref="D160:D161"/>
    <mergeCell ref="F160:F161"/>
    <mergeCell ref="G160:G161"/>
    <mergeCell ref="H160:H161"/>
    <mergeCell ref="C162:C163"/>
    <mergeCell ref="D162:D163"/>
    <mergeCell ref="F162:F163"/>
    <mergeCell ref="G162:G163"/>
    <mergeCell ref="H162:H163"/>
    <mergeCell ref="C164:C165"/>
    <mergeCell ref="D164:D165"/>
    <mergeCell ref="F164:F165"/>
    <mergeCell ref="G164:G165"/>
    <mergeCell ref="H164:H165"/>
    <mergeCell ref="C166:C167"/>
    <mergeCell ref="D166:D167"/>
    <mergeCell ref="E166:E167"/>
    <mergeCell ref="F166:F167"/>
    <mergeCell ref="G166:G167"/>
    <mergeCell ref="H166:H167"/>
    <mergeCell ref="C168:C169"/>
    <mergeCell ref="D168:D169"/>
    <mergeCell ref="E168:E169"/>
    <mergeCell ref="F168:F169"/>
    <mergeCell ref="G168:G169"/>
    <mergeCell ref="H168:H169"/>
    <mergeCell ref="C170:C171"/>
    <mergeCell ref="D170:D171"/>
    <mergeCell ref="E170:E171"/>
    <mergeCell ref="F170:F171"/>
    <mergeCell ref="G170:G171"/>
    <mergeCell ref="H170:H171"/>
    <mergeCell ref="C172:C173"/>
    <mergeCell ref="D172:D173"/>
    <mergeCell ref="E172:E173"/>
    <mergeCell ref="F172:F173"/>
    <mergeCell ref="G172:G173"/>
    <mergeCell ref="H172:H173"/>
    <mergeCell ref="C174:C175"/>
    <mergeCell ref="D174:D175"/>
    <mergeCell ref="E174:E175"/>
    <mergeCell ref="F174:F175"/>
    <mergeCell ref="G174:G175"/>
    <mergeCell ref="H174:H175"/>
    <mergeCell ref="C176:C177"/>
    <mergeCell ref="D176:D177"/>
    <mergeCell ref="E176:E177"/>
    <mergeCell ref="F176:F177"/>
    <mergeCell ref="G176:G177"/>
    <mergeCell ref="H176:H177"/>
    <mergeCell ref="C178:C179"/>
    <mergeCell ref="D178:D179"/>
    <mergeCell ref="E178:E179"/>
    <mergeCell ref="F178:F179"/>
    <mergeCell ref="G178:G179"/>
    <mergeCell ref="H178:H179"/>
    <mergeCell ref="C180:C181"/>
    <mergeCell ref="D180:D181"/>
    <mergeCell ref="E180:E181"/>
    <mergeCell ref="F180:F181"/>
    <mergeCell ref="G180:G181"/>
    <mergeCell ref="H180:H181"/>
    <mergeCell ref="C182:C183"/>
    <mergeCell ref="D182:D183"/>
    <mergeCell ref="E182:E183"/>
    <mergeCell ref="F182:F183"/>
    <mergeCell ref="G182:G183"/>
    <mergeCell ref="H182:H183"/>
    <mergeCell ref="C184:C185"/>
    <mergeCell ref="D184:D185"/>
    <mergeCell ref="E184:E185"/>
    <mergeCell ref="F184:F185"/>
    <mergeCell ref="G184:G185"/>
    <mergeCell ref="H184:H185"/>
    <mergeCell ref="C189:C190"/>
    <mergeCell ref="D189:D190"/>
    <mergeCell ref="E189:E190"/>
    <mergeCell ref="F189:F190"/>
    <mergeCell ref="G189:G190"/>
    <mergeCell ref="H189:H190"/>
    <mergeCell ref="C192:C193"/>
    <mergeCell ref="D192:D193"/>
    <mergeCell ref="E192:E193"/>
    <mergeCell ref="F192:F193"/>
    <mergeCell ref="G192:G193"/>
    <mergeCell ref="H192:H193"/>
    <mergeCell ref="C194:C195"/>
    <mergeCell ref="D194:D195"/>
    <mergeCell ref="E194:E195"/>
    <mergeCell ref="F194:F195"/>
    <mergeCell ref="G194:G195"/>
    <mergeCell ref="H194:H195"/>
    <mergeCell ref="C196:C197"/>
    <mergeCell ref="D196:D197"/>
    <mergeCell ref="E196:E197"/>
    <mergeCell ref="F196:F197"/>
    <mergeCell ref="G196:G197"/>
    <mergeCell ref="H196:H197"/>
    <mergeCell ref="C198:C199"/>
    <mergeCell ref="D198:D199"/>
    <mergeCell ref="E198:E199"/>
    <mergeCell ref="F198:F199"/>
    <mergeCell ref="G198:G199"/>
    <mergeCell ref="H198:H199"/>
    <mergeCell ref="C200:C201"/>
    <mergeCell ref="D200:D201"/>
    <mergeCell ref="E200:E201"/>
    <mergeCell ref="F200:F201"/>
    <mergeCell ref="G200:G201"/>
    <mergeCell ref="H200:H201"/>
    <mergeCell ref="C202:C203"/>
    <mergeCell ref="D202:D203"/>
    <mergeCell ref="E202:E203"/>
    <mergeCell ref="F202:F203"/>
    <mergeCell ref="G202:G203"/>
    <mergeCell ref="H202:H203"/>
    <mergeCell ref="C204:C205"/>
    <mergeCell ref="D204:D205"/>
    <mergeCell ref="E204:E205"/>
    <mergeCell ref="F204:F205"/>
    <mergeCell ref="G204:G205"/>
    <mergeCell ref="H204:H205"/>
    <mergeCell ref="C206:C207"/>
    <mergeCell ref="D206:D207"/>
    <mergeCell ref="E206:E207"/>
    <mergeCell ref="F206:F207"/>
    <mergeCell ref="G206:G207"/>
    <mergeCell ref="H206:H207"/>
    <mergeCell ref="C208:C209"/>
    <mergeCell ref="D208:D209"/>
    <mergeCell ref="E208:E209"/>
    <mergeCell ref="F208:F209"/>
    <mergeCell ref="G208:G209"/>
    <mergeCell ref="H208:H209"/>
    <mergeCell ref="C210:C211"/>
    <mergeCell ref="D210:D211"/>
    <mergeCell ref="E210:E211"/>
    <mergeCell ref="F210:F211"/>
    <mergeCell ref="G210:G211"/>
    <mergeCell ref="H210:H211"/>
    <mergeCell ref="C212:C213"/>
    <mergeCell ref="D212:D213"/>
    <mergeCell ref="E212:E213"/>
    <mergeCell ref="F212:F213"/>
    <mergeCell ref="G212:G213"/>
    <mergeCell ref="H212:H213"/>
    <mergeCell ref="C214:C215"/>
    <mergeCell ref="D214:D215"/>
    <mergeCell ref="E214:E215"/>
    <mergeCell ref="F214:F215"/>
    <mergeCell ref="G214:G215"/>
    <mergeCell ref="H214:H215"/>
    <mergeCell ref="C216:C217"/>
    <mergeCell ref="D216:D217"/>
    <mergeCell ref="E216:E217"/>
    <mergeCell ref="F216:F217"/>
    <mergeCell ref="G216:G217"/>
    <mergeCell ref="H216:H217"/>
    <mergeCell ref="C218:C219"/>
    <mergeCell ref="D218:D219"/>
    <mergeCell ref="E218:E219"/>
    <mergeCell ref="F218:F219"/>
    <mergeCell ref="G218:G219"/>
    <mergeCell ref="H218:H219"/>
    <mergeCell ref="C220:C221"/>
    <mergeCell ref="D220:D221"/>
    <mergeCell ref="E220:E221"/>
    <mergeCell ref="F220:F221"/>
    <mergeCell ref="G220:G221"/>
    <mergeCell ref="H220:H221"/>
    <mergeCell ref="C225:C226"/>
    <mergeCell ref="D225:D226"/>
    <mergeCell ref="E225:E226"/>
    <mergeCell ref="F225:F226"/>
    <mergeCell ref="G225:G226"/>
    <mergeCell ref="H225:H226"/>
    <mergeCell ref="C228:C229"/>
    <mergeCell ref="D228:D229"/>
    <mergeCell ref="E228:E229"/>
    <mergeCell ref="F228:F229"/>
    <mergeCell ref="G228:G229"/>
    <mergeCell ref="H228:H229"/>
    <mergeCell ref="C230:C231"/>
    <mergeCell ref="D230:D231"/>
    <mergeCell ref="E230:E231"/>
    <mergeCell ref="F230:F231"/>
    <mergeCell ref="G230:G231"/>
    <mergeCell ref="H230:H231"/>
    <mergeCell ref="C232:C233"/>
    <mergeCell ref="D232:D233"/>
    <mergeCell ref="E232:E233"/>
    <mergeCell ref="F232:F233"/>
    <mergeCell ref="G232:G233"/>
    <mergeCell ref="H232:H233"/>
    <mergeCell ref="C234:C235"/>
    <mergeCell ref="D234:D235"/>
    <mergeCell ref="E234:E235"/>
    <mergeCell ref="F234:F235"/>
    <mergeCell ref="G234:G235"/>
    <mergeCell ref="H234:H235"/>
    <mergeCell ref="C236:C237"/>
    <mergeCell ref="D236:D237"/>
    <mergeCell ref="E236:E237"/>
    <mergeCell ref="F236:F237"/>
    <mergeCell ref="G236:G237"/>
    <mergeCell ref="H236:H237"/>
    <mergeCell ref="C238:C239"/>
    <mergeCell ref="D238:D239"/>
    <mergeCell ref="E238:E239"/>
    <mergeCell ref="F238:F239"/>
    <mergeCell ref="G238:G239"/>
    <mergeCell ref="H238:H239"/>
    <mergeCell ref="C240:C241"/>
    <mergeCell ref="D240:D241"/>
    <mergeCell ref="E240:E241"/>
    <mergeCell ref="F240:F241"/>
    <mergeCell ref="G240:G241"/>
    <mergeCell ref="H240:H241"/>
    <mergeCell ref="C242:C243"/>
    <mergeCell ref="D242:D243"/>
    <mergeCell ref="E242:E243"/>
    <mergeCell ref="F242:F243"/>
    <mergeCell ref="G242:G243"/>
    <mergeCell ref="H242:H243"/>
    <mergeCell ref="C244:C245"/>
    <mergeCell ref="D244:D245"/>
    <mergeCell ref="E244:E245"/>
    <mergeCell ref="F244:F245"/>
    <mergeCell ref="G244:G245"/>
    <mergeCell ref="H244:H245"/>
    <mergeCell ref="C246:C247"/>
    <mergeCell ref="D246:D247"/>
    <mergeCell ref="E246:E247"/>
    <mergeCell ref="F246:F247"/>
    <mergeCell ref="G246:G247"/>
    <mergeCell ref="H246:H247"/>
    <mergeCell ref="C248:C249"/>
    <mergeCell ref="D248:D249"/>
    <mergeCell ref="E248:E249"/>
    <mergeCell ref="F248:F249"/>
    <mergeCell ref="G248:G249"/>
    <mergeCell ref="H248:H249"/>
    <mergeCell ref="C250:C251"/>
    <mergeCell ref="D250:D251"/>
    <mergeCell ref="E250:E251"/>
    <mergeCell ref="F250:F251"/>
    <mergeCell ref="G250:G251"/>
    <mergeCell ref="H250:H251"/>
    <mergeCell ref="C252:C253"/>
    <mergeCell ref="D252:D253"/>
    <mergeCell ref="E252:E253"/>
    <mergeCell ref="F252:F253"/>
    <mergeCell ref="G252:G253"/>
    <mergeCell ref="H252:H253"/>
    <mergeCell ref="C254:C255"/>
    <mergeCell ref="D254:D255"/>
    <mergeCell ref="E254:E255"/>
    <mergeCell ref="F254:F255"/>
    <mergeCell ref="G254:G255"/>
    <mergeCell ref="H254:H255"/>
    <mergeCell ref="C256:C257"/>
    <mergeCell ref="D256:D257"/>
    <mergeCell ref="E256:E257"/>
    <mergeCell ref="F256:F257"/>
    <mergeCell ref="G256:G257"/>
    <mergeCell ref="H256:H257"/>
    <mergeCell ref="C261:C262"/>
    <mergeCell ref="D261:D262"/>
    <mergeCell ref="E261:E262"/>
    <mergeCell ref="F261:F262"/>
    <mergeCell ref="G261:G262"/>
    <mergeCell ref="H261:H262"/>
    <mergeCell ref="C264:C265"/>
    <mergeCell ref="D264:D265"/>
    <mergeCell ref="E264:E265"/>
    <mergeCell ref="F264:F265"/>
    <mergeCell ref="G264:G265"/>
    <mergeCell ref="H264:H265"/>
    <mergeCell ref="C266:C267"/>
    <mergeCell ref="D266:D267"/>
    <mergeCell ref="E266:E267"/>
    <mergeCell ref="F266:F267"/>
    <mergeCell ref="G266:G267"/>
    <mergeCell ref="H266:H267"/>
    <mergeCell ref="C268:C269"/>
    <mergeCell ref="D268:D269"/>
    <mergeCell ref="E268:E269"/>
    <mergeCell ref="F268:F269"/>
    <mergeCell ref="G268:G269"/>
    <mergeCell ref="H268:H269"/>
    <mergeCell ref="C270:C271"/>
    <mergeCell ref="D270:D271"/>
    <mergeCell ref="E270:E271"/>
    <mergeCell ref="F270:F271"/>
    <mergeCell ref="G270:G271"/>
    <mergeCell ref="H270:H271"/>
    <mergeCell ref="C272:C273"/>
    <mergeCell ref="D272:D273"/>
    <mergeCell ref="E272:E273"/>
    <mergeCell ref="F272:F273"/>
    <mergeCell ref="G272:G273"/>
    <mergeCell ref="H272:H273"/>
    <mergeCell ref="C274:C275"/>
    <mergeCell ref="D274:D275"/>
    <mergeCell ref="E274:E275"/>
    <mergeCell ref="F274:F275"/>
    <mergeCell ref="G274:G275"/>
    <mergeCell ref="H274:H275"/>
    <mergeCell ref="C276:C277"/>
    <mergeCell ref="D276:D277"/>
    <mergeCell ref="E276:E277"/>
    <mergeCell ref="F276:F277"/>
    <mergeCell ref="G276:G277"/>
    <mergeCell ref="H276:H277"/>
    <mergeCell ref="C278:C279"/>
    <mergeCell ref="D278:D279"/>
    <mergeCell ref="E278:E279"/>
    <mergeCell ref="F278:F279"/>
    <mergeCell ref="G278:G279"/>
    <mergeCell ref="H278:H279"/>
    <mergeCell ref="C280:C281"/>
    <mergeCell ref="D280:D281"/>
    <mergeCell ref="E280:E281"/>
    <mergeCell ref="F280:F281"/>
    <mergeCell ref="G280:G281"/>
    <mergeCell ref="H280:H281"/>
    <mergeCell ref="C282:C283"/>
    <mergeCell ref="D282:D283"/>
    <mergeCell ref="E282:E283"/>
    <mergeCell ref="F282:F283"/>
    <mergeCell ref="G282:G283"/>
    <mergeCell ref="H282:H283"/>
    <mergeCell ref="C284:C285"/>
    <mergeCell ref="D284:D285"/>
    <mergeCell ref="E284:E285"/>
    <mergeCell ref="F284:F285"/>
    <mergeCell ref="G284:G285"/>
    <mergeCell ref="H284:H285"/>
    <mergeCell ref="C286:C287"/>
    <mergeCell ref="D286:D287"/>
    <mergeCell ref="E286:E287"/>
    <mergeCell ref="F286:F287"/>
    <mergeCell ref="G286:G287"/>
    <mergeCell ref="H286:H287"/>
    <mergeCell ref="C288:C289"/>
    <mergeCell ref="D288:D289"/>
    <mergeCell ref="E288:E289"/>
    <mergeCell ref="F288:F289"/>
    <mergeCell ref="G288:G289"/>
    <mergeCell ref="H288:H289"/>
    <mergeCell ref="C290:C291"/>
    <mergeCell ref="D290:D291"/>
    <mergeCell ref="E290:E291"/>
    <mergeCell ref="F290:F291"/>
    <mergeCell ref="G290:G291"/>
    <mergeCell ref="H290:H291"/>
    <mergeCell ref="C292:C293"/>
    <mergeCell ref="D292:D293"/>
    <mergeCell ref="E292:E293"/>
    <mergeCell ref="F292:F293"/>
    <mergeCell ref="G292:G293"/>
    <mergeCell ref="H292:H293"/>
  </mergeCells>
  <conditionalFormatting sqref="F28">
    <cfRule type="containsText" dxfId="248" priority="162" operator="containsText" text="zukünftiger Termin">
      <formula>NOT(ISERROR(SEARCH("zukünftiger Termin",F28)))</formula>
    </cfRule>
    <cfRule type="containsText" dxfId="247" priority="156" operator="containsText" text="umgesetzt">
      <formula>NOT(ISERROR(SEARCH("umgesetzt",F28)))</formula>
    </cfRule>
    <cfRule type="containsText" dxfId="246" priority="164" operator="containsText" text="zukünftiger Termin">
      <formula>NOT(ISERROR(SEARCH("zukünftiger Termin",F28)))</formula>
    </cfRule>
    <cfRule type="containsText" dxfId="245" priority="157" operator="containsText" text="wird laufend umgesetzt">
      <formula>NOT(ISERROR(SEARCH("wird laufend umgesetzt",F28)))</formula>
    </cfRule>
    <cfRule type="containsText" dxfId="244" priority="163" operator="containsText" text="zukünftiger Termin">
      <formula>NOT(ISERROR(SEARCH("zukünftiger Termin",F28)))</formula>
    </cfRule>
    <cfRule type="containsText" dxfId="243" priority="158" operator="containsText" text="Umsetzung nicht möglich">
      <formula>NOT(ISERROR(SEARCH("Umsetzung nicht möglich",F28)))</formula>
    </cfRule>
    <cfRule type="containsText" priority="160" operator="containsText" text="umgesetzt">
      <formula>NOT(ISERROR(SEARCH("umgesetzt",F28)))</formula>
    </cfRule>
    <cfRule type="containsText" dxfId="242" priority="161" operator="containsText" text="umgesetzt">
      <formula>NOT(ISERROR(SEARCH("umgesetzt",F28)))</formula>
    </cfRule>
    <cfRule type="containsText" dxfId="241" priority="155" operator="containsText" text="bisher nicht">
      <formula>NOT(ISERROR(SEARCH("bisher nicht",F28)))</formula>
    </cfRule>
    <cfRule type="containsText" dxfId="240" priority="165" operator="containsText" text="in Umsetzung">
      <formula>NOT(ISERROR(SEARCH("in Umsetzung",F28)))</formula>
    </cfRule>
    <cfRule type="containsText" dxfId="239" priority="159" operator="containsText" text="noch offen">
      <formula>NOT(ISERROR(SEARCH("noch offen",F28)))</formula>
    </cfRule>
  </conditionalFormatting>
  <conditionalFormatting sqref="F30">
    <cfRule type="containsText" dxfId="238" priority="154" operator="containsText" text="in Umsetzung">
      <formula>NOT(ISERROR(SEARCH("in Umsetzung",F30)))</formula>
    </cfRule>
    <cfRule type="containsText" dxfId="237" priority="144" operator="containsText" text="bisher nicht">
      <formula>NOT(ISERROR(SEARCH("bisher nicht",F30)))</formula>
    </cfRule>
    <cfRule type="containsText" dxfId="236" priority="147" operator="containsText" text="Umsetzung nicht möglich">
      <formula>NOT(ISERROR(SEARCH("Umsetzung nicht möglich",F30)))</formula>
    </cfRule>
    <cfRule type="containsText" dxfId="235" priority="146" operator="containsText" text="wird laufend umgesetzt">
      <formula>NOT(ISERROR(SEARCH("wird laufend umgesetzt",F30)))</formula>
    </cfRule>
    <cfRule type="containsText" dxfId="234" priority="145" operator="containsText" text="umgesetzt">
      <formula>NOT(ISERROR(SEARCH("umgesetzt",F30)))</formula>
    </cfRule>
    <cfRule type="containsText" dxfId="233" priority="153" operator="containsText" text="zukünftiger Termin">
      <formula>NOT(ISERROR(SEARCH("zukünftiger Termin",F30)))</formula>
    </cfRule>
    <cfRule type="containsText" dxfId="232" priority="152" operator="containsText" text="zukünftiger Termin">
      <formula>NOT(ISERROR(SEARCH("zukünftiger Termin",F30)))</formula>
    </cfRule>
    <cfRule type="containsText" dxfId="231" priority="151" operator="containsText" text="zukünftiger Termin">
      <formula>NOT(ISERROR(SEARCH("zukünftiger Termin",F30)))</formula>
    </cfRule>
    <cfRule type="containsText" dxfId="230" priority="150" operator="containsText" text="umgesetzt">
      <formula>NOT(ISERROR(SEARCH("umgesetzt",F30)))</formula>
    </cfRule>
    <cfRule type="containsText" priority="149" operator="containsText" text="umgesetzt">
      <formula>NOT(ISERROR(SEARCH("umgesetzt",F30)))</formula>
    </cfRule>
    <cfRule type="containsText" dxfId="229" priority="148" operator="containsText" text="noch offen">
      <formula>NOT(ISERROR(SEARCH("noch offen",F30)))</formula>
    </cfRule>
  </conditionalFormatting>
  <conditionalFormatting sqref="F32 F34 F36 F38 F40 F42 F44 F46 F48 F50 F52 F70 F72">
    <cfRule type="containsText" priority="333" operator="containsText" text="umgesetzt">
      <formula>NOT(ISERROR(SEARCH("umgesetzt",F32)))</formula>
    </cfRule>
    <cfRule type="containsText" dxfId="228" priority="1668" operator="containsText" text="bisher nicht">
      <formula>NOT(ISERROR(SEARCH("bisher nicht",F32)))</formula>
    </cfRule>
    <cfRule type="containsText" dxfId="227" priority="1620" operator="containsText" text="zukünftiger Termin">
      <formula>NOT(ISERROR(SEARCH("zukünftiger Termin",F32)))</formula>
    </cfRule>
    <cfRule type="containsText" dxfId="226" priority="1599" operator="containsText" text="zukünftiger Termin">
      <formula>NOT(ISERROR(SEARCH("zukünftiger Termin",F32)))</formula>
    </cfRule>
    <cfRule type="containsText" dxfId="225" priority="1616" operator="containsText" text="zukünftiger Termin">
      <formula>NOT(ISERROR(SEARCH("zukünftiger Termin",F32)))</formula>
    </cfRule>
    <cfRule type="containsText" dxfId="224" priority="1662" operator="containsText" text="umgesetzt">
      <formula>NOT(ISERROR(SEARCH("umgesetzt",F32)))</formula>
    </cfRule>
    <cfRule type="containsText" dxfId="223" priority="1627" operator="containsText" text="umgesetzt">
      <formula>NOT(ISERROR(SEARCH("umgesetzt",F32)))</formula>
    </cfRule>
    <cfRule type="containsText" dxfId="222" priority="1596" operator="containsText" text="in Umsetzung">
      <formula>NOT(ISERROR(SEARCH("in Umsetzung",F32)))</formula>
    </cfRule>
    <cfRule type="containsText" dxfId="221" priority="1646" operator="containsText" text="Umsetzung nicht möglich">
      <formula>NOT(ISERROR(SEARCH("Umsetzung nicht möglich",F32)))</formula>
    </cfRule>
    <cfRule type="containsText" dxfId="220" priority="1653" operator="containsText" text="wird laufend umgesetzt">
      <formula>NOT(ISERROR(SEARCH("wird laufend umgesetzt",F32)))</formula>
    </cfRule>
    <cfRule type="containsText" dxfId="219" priority="1640" operator="containsText" text="noch offen">
      <formula>NOT(ISERROR(SEARCH("noch offen",F32)))</formula>
    </cfRule>
  </conditionalFormatting>
  <conditionalFormatting sqref="F54">
    <cfRule type="containsText" dxfId="218" priority="1636" operator="containsText" text="noch offen">
      <formula>NOT(ISERROR(SEARCH("noch offen",F32)))</formula>
    </cfRule>
    <cfRule type="containsText" dxfId="217" priority="1669" operator="containsText" text="bisher nicht">
      <formula>NOT(ISERROR(SEARCH("bisher nicht",F32)))</formula>
    </cfRule>
    <cfRule type="containsText" dxfId="216" priority="1651" operator="containsText" text="wird laufend umgesetzt">
      <formula>NOT(ISERROR(SEARCH("wird laufend umgesetzt",F32)))</formula>
    </cfRule>
    <cfRule type="containsText" dxfId="215" priority="1594" operator="containsText" text="in Umsetzung">
      <formula>NOT(ISERROR(SEARCH("in Umsetzung",F32)))</formula>
    </cfRule>
    <cfRule type="containsText" dxfId="214" priority="1630" operator="containsText" text="umgesetzt">
      <formula>NOT(ISERROR(SEARCH("umgesetzt",F32)))</formula>
    </cfRule>
    <cfRule type="containsText" dxfId="213" priority="1663" operator="containsText" text="umgesetzt">
      <formula>NOT(ISERROR(SEARCH("umgesetzt",F32)))</formula>
    </cfRule>
    <cfRule type="containsText" dxfId="212" priority="1600" operator="containsText" text="zukünftiger Termin">
      <formula>NOT(ISERROR(SEARCH("zukünftiger Termin",F32)))</formula>
    </cfRule>
    <cfRule type="containsText" dxfId="211" priority="1609" operator="containsText" text="zukünftiger Termin">
      <formula>NOT(ISERROR(SEARCH("zukünftiger Termin",F32)))</formula>
    </cfRule>
    <cfRule type="containsText" priority="331" operator="containsText" text="umgesetzt">
      <formula>NOT(ISERROR(SEARCH("umgesetzt",F32)))</formula>
    </cfRule>
    <cfRule type="containsText" dxfId="210" priority="1621" operator="containsText" text="zukünftiger Termin">
      <formula>NOT(ISERROR(SEARCH("zukünftiger Termin",F32)))</formula>
    </cfRule>
    <cfRule type="containsText" dxfId="209" priority="1650" operator="containsText" text="Umsetzung nicht möglich">
      <formula>NOT(ISERROR(SEARCH("Umsetzung nicht möglich",F32)))</formula>
    </cfRule>
  </conditionalFormatting>
  <conditionalFormatting sqref="F56">
    <cfRule type="containsText" dxfId="208" priority="1611" operator="containsText" text="zukünftiger Termin">
      <formula>NOT(ISERROR(SEARCH("zukünftiger Termin",F32)))</formula>
    </cfRule>
    <cfRule type="containsText" dxfId="207" priority="1664" operator="containsText" text="umgesetzt">
      <formula>NOT(ISERROR(SEARCH("umgesetzt",F32)))</formula>
    </cfRule>
    <cfRule type="containsText" dxfId="206" priority="1592" operator="containsText" text="in Umsetzung">
      <formula>NOT(ISERROR(SEARCH("in Umsetzung",F32)))</formula>
    </cfRule>
    <cfRule type="containsText" dxfId="205" priority="1606" operator="containsText" text="zukünftiger Termin">
      <formula>NOT(ISERROR(SEARCH("zukünftiger Termin",F32)))</formula>
    </cfRule>
    <cfRule type="containsText" dxfId="204" priority="1670" operator="containsText" text="bisher nicht">
      <formula>NOT(ISERROR(SEARCH("bisher nicht",F32)))</formula>
    </cfRule>
    <cfRule type="containsText" dxfId="203" priority="1643" operator="containsText" text="Umsetzung nicht möglich">
      <formula>NOT(ISERROR(SEARCH("Umsetzung nicht möglich",F32)))</formula>
    </cfRule>
    <cfRule type="containsText" dxfId="202" priority="1642" operator="containsText" text="noch offen">
      <formula>NOT(ISERROR(SEARCH("noch offen",F32)))</formula>
    </cfRule>
    <cfRule type="containsText" dxfId="201" priority="1629" operator="containsText" text="umgesetzt">
      <formula>NOT(ISERROR(SEARCH("umgesetzt",F32)))</formula>
    </cfRule>
    <cfRule type="containsText" priority="328" operator="containsText" text="umgesetzt">
      <formula>NOT(ISERROR(SEARCH("umgesetzt",F32)))</formula>
    </cfRule>
    <cfRule type="containsText" dxfId="200" priority="1618" operator="containsText" text="zukünftiger Termin">
      <formula>NOT(ISERROR(SEARCH("zukünftiger Termin",F32)))</formula>
    </cfRule>
    <cfRule type="containsText" dxfId="199" priority="1655" operator="containsText" text="wird laufend umgesetzt">
      <formula>NOT(ISERROR(SEARCH("wird laufend umgesetzt",F32)))</formula>
    </cfRule>
  </conditionalFormatting>
  <conditionalFormatting sqref="F58">
    <cfRule type="containsText" dxfId="198" priority="1601" operator="containsText" text="zukünftiger Termin">
      <formula>NOT(ISERROR(SEARCH("zukünftiger Termin",F32)))</formula>
    </cfRule>
    <cfRule type="containsText" dxfId="197" priority="1672" operator="containsText" text="bisher nicht">
      <formula>NOT(ISERROR(SEARCH("bisher nicht",F32)))</formula>
    </cfRule>
    <cfRule type="containsText" dxfId="196" priority="1661" operator="containsText" text="umgesetzt">
      <formula>NOT(ISERROR(SEARCH("umgesetzt",F32)))</formula>
    </cfRule>
    <cfRule type="containsText" dxfId="195" priority="1649" operator="containsText" text="Umsetzung nicht möglich">
      <formula>NOT(ISERROR(SEARCH("Umsetzung nicht möglich",F32)))</formula>
    </cfRule>
    <cfRule type="containsText" dxfId="194" priority="1641" operator="containsText" text="noch offen">
      <formula>NOT(ISERROR(SEARCH("noch offen",F32)))</formula>
    </cfRule>
    <cfRule type="containsText" dxfId="193" priority="1634" operator="containsText" text="umgesetzt">
      <formula>NOT(ISERROR(SEARCH("umgesetzt",F32)))</formula>
    </cfRule>
    <cfRule type="containsText" dxfId="192" priority="1591" operator="containsText" text="in Umsetzung">
      <formula>NOT(ISERROR(SEARCH("in Umsetzung",F32)))</formula>
    </cfRule>
    <cfRule type="containsText" dxfId="191" priority="1623" operator="containsText" text="zukünftiger Termin">
      <formula>NOT(ISERROR(SEARCH("zukünftiger Termin",F32)))</formula>
    </cfRule>
    <cfRule type="containsText" dxfId="190" priority="322" operator="containsText" text="wird laufend umgesetzt">
      <formula>NOT(ISERROR(SEARCH("wird laufend umgesetzt",F32)))</formula>
    </cfRule>
    <cfRule type="containsText" priority="325" operator="containsText" text="umgesetzt">
      <formula>NOT(ISERROR(SEARCH("umgesetzt",F32)))</formula>
    </cfRule>
    <cfRule type="containsText" dxfId="189" priority="1614" operator="containsText" text="zukünftiger Termin">
      <formula>NOT(ISERROR(SEARCH("zukünftiger Termin",F32)))</formula>
    </cfRule>
  </conditionalFormatting>
  <conditionalFormatting sqref="F60">
    <cfRule type="containsText" dxfId="188" priority="1638" operator="containsText" text="noch offen">
      <formula>NOT(ISERROR(SEARCH("noch offen",F32)))</formula>
    </cfRule>
    <cfRule type="containsText" dxfId="187" priority="1603" operator="containsText" text="zukünftiger Termin">
      <formula>NOT(ISERROR(SEARCH("zukünftiger Termin",F32)))</formula>
    </cfRule>
    <cfRule type="containsText" dxfId="186" priority="1659" operator="containsText" text="umgesetzt">
      <formula>NOT(ISERROR(SEARCH("umgesetzt",F32)))</formula>
    </cfRule>
    <cfRule type="containsText" dxfId="185" priority="1647" operator="containsText" text="Umsetzung nicht möglich">
      <formula>NOT(ISERROR(SEARCH("Umsetzung nicht möglich",F32)))</formula>
    </cfRule>
    <cfRule type="containsText" dxfId="184" priority="1633" operator="containsText" text="umgesetzt">
      <formula>NOT(ISERROR(SEARCH("umgesetzt",F32)))</formula>
    </cfRule>
    <cfRule type="containsText" priority="329" operator="containsText" text="umgesetzt">
      <formula>NOT(ISERROR(SEARCH("umgesetzt",F32)))</formula>
    </cfRule>
    <cfRule type="containsText" dxfId="183" priority="1654" operator="containsText" text="wird laufend umgesetzt">
      <formula>NOT(ISERROR(SEARCH("wird laufend umgesetzt",F32)))</formula>
    </cfRule>
    <cfRule type="containsText" dxfId="182" priority="1674" operator="containsText" text="bisher nicht">
      <formula>NOT(ISERROR(SEARCH("bisher nicht",F32)))</formula>
    </cfRule>
    <cfRule type="containsText" dxfId="181" priority="1598" operator="containsText" text="in Umsetzung">
      <formula>NOT(ISERROR(SEARCH("in Umsetzung",F32)))</formula>
    </cfRule>
    <cfRule type="containsText" dxfId="180" priority="1619" operator="containsText" text="zukünftiger Termin">
      <formula>NOT(ISERROR(SEARCH("zukünftiger Termin",F32)))</formula>
    </cfRule>
    <cfRule type="containsText" dxfId="179" priority="1615" operator="containsText" text="zukünftiger Termin">
      <formula>NOT(ISERROR(SEARCH("zukünftiger Termin",F32)))</formula>
    </cfRule>
  </conditionalFormatting>
  <conditionalFormatting sqref="F62">
    <cfRule type="containsText" priority="327" operator="containsText" text="umgesetzt">
      <formula>NOT(ISERROR(SEARCH("umgesetzt",F32)))</formula>
    </cfRule>
    <cfRule type="containsText" dxfId="178" priority="1625" operator="containsText" text="zukünftiger Termin">
      <formula>NOT(ISERROR(SEARCH("zukünftiger Termin",F32)))</formula>
    </cfRule>
    <cfRule type="containsText" dxfId="177" priority="1605" operator="containsText" text="zukünftiger Termin">
      <formula>NOT(ISERROR(SEARCH("zukünftiger Termin",F32)))</formula>
    </cfRule>
    <cfRule type="containsText" dxfId="176" priority="1631" operator="containsText" text="umgesetzt">
      <formula>NOT(ISERROR(SEARCH("umgesetzt",F32)))</formula>
    </cfRule>
    <cfRule type="containsText" dxfId="175" priority="1608" operator="containsText" text="zukünftiger Termin">
      <formula>NOT(ISERROR(SEARCH("zukünftiger Termin",F32)))</formula>
    </cfRule>
    <cfRule type="containsText" dxfId="174" priority="1657" operator="containsText" text="wird laufend umgesetzt">
      <formula>NOT(ISERROR(SEARCH("wird laufend umgesetzt",F32)))</formula>
    </cfRule>
    <cfRule type="containsText" dxfId="173" priority="1660" operator="containsText" text="umgesetzt">
      <formula>NOT(ISERROR(SEARCH("umgesetzt",F32)))</formula>
    </cfRule>
    <cfRule type="containsText" dxfId="172" priority="1671" operator="containsText" text="bisher nicht">
      <formula>NOT(ISERROR(SEARCH("bisher nicht",F32)))</formula>
    </cfRule>
    <cfRule type="containsText" dxfId="171" priority="1648" operator="containsText" text="Umsetzung nicht möglich">
      <formula>NOT(ISERROR(SEARCH("Umsetzung nicht möglich",F32)))</formula>
    </cfRule>
    <cfRule type="containsText" dxfId="170" priority="1590" operator="containsText" text="in Umsetzung">
      <formula>NOT(ISERROR(SEARCH("in Umsetzung",F32)))</formula>
    </cfRule>
    <cfRule type="containsText" dxfId="169" priority="324" operator="containsText" text="noch offen">
      <formula>NOT(ISERROR(SEARCH("noch offen",F32)))</formula>
    </cfRule>
  </conditionalFormatting>
  <conditionalFormatting sqref="F64">
    <cfRule type="containsText" dxfId="168" priority="1673" operator="containsText" text="bisher nicht">
      <formula>NOT(ISERROR(SEARCH("bisher nicht",F32)))</formula>
    </cfRule>
    <cfRule type="containsText" dxfId="167" priority="1604" operator="containsText" text="zukünftiger Termin">
      <formula>NOT(ISERROR(SEARCH("zukünftiger Termin",F32)))</formula>
    </cfRule>
    <cfRule type="containsText" dxfId="166" priority="1622" operator="containsText" text="zukünftiger Termin">
      <formula>NOT(ISERROR(SEARCH("zukünftiger Termin",F32)))</formula>
    </cfRule>
    <cfRule type="containsText" dxfId="165" priority="321" operator="containsText" text="umgesetzt">
      <formula>NOT(ISERROR(SEARCH("umgesetzt",F32)))</formula>
    </cfRule>
    <cfRule type="containsText" dxfId="164" priority="1613" operator="containsText" text="zukünftiger Termin">
      <formula>NOT(ISERROR(SEARCH("zukünftiger Termin",F32)))</formula>
    </cfRule>
    <cfRule type="containsText" dxfId="163" priority="1595" operator="containsText" text="in Umsetzung">
      <formula>NOT(ISERROR(SEARCH("in Umsetzung",F32)))</formula>
    </cfRule>
    <cfRule type="containsText" dxfId="162" priority="1632" operator="containsText" text="umgesetzt">
      <formula>NOT(ISERROR(SEARCH("umgesetzt",F32)))</formula>
    </cfRule>
    <cfRule type="containsText" dxfId="161" priority="1658" operator="containsText" text="wird laufend umgesetzt">
      <formula>NOT(ISERROR(SEARCH("wird laufend umgesetzt",F32)))</formula>
    </cfRule>
    <cfRule type="containsText" dxfId="160" priority="1645" operator="containsText" text="Umsetzung nicht möglich">
      <formula>NOT(ISERROR(SEARCH("Umsetzung nicht möglich",F32)))</formula>
    </cfRule>
    <cfRule type="containsText" dxfId="159" priority="1635" operator="containsText" text="noch offen">
      <formula>NOT(ISERROR(SEARCH("noch offen",F32)))</formula>
    </cfRule>
    <cfRule type="containsText" priority="330" operator="containsText" text="umgesetzt">
      <formula>NOT(ISERROR(SEARCH("umgesetzt",F32)))</formula>
    </cfRule>
  </conditionalFormatting>
  <conditionalFormatting sqref="F66">
    <cfRule type="containsText" dxfId="158" priority="1626" operator="containsText" text="umgesetzt">
      <formula>NOT(ISERROR(SEARCH("umgesetzt",F32)))</formula>
    </cfRule>
    <cfRule type="containsText" dxfId="157" priority="1637" operator="containsText" text="noch offen">
      <formula>NOT(ISERROR(SEARCH("noch offen",F32)))</formula>
    </cfRule>
    <cfRule type="containsText" dxfId="156" priority="1617" operator="containsText" text="zukünftiger Termin">
      <formula>NOT(ISERROR(SEARCH("zukünftiger Termin",F32)))</formula>
    </cfRule>
    <cfRule type="containsText" dxfId="155" priority="1656" operator="containsText" text="wird laufend umgesetzt">
      <formula>NOT(ISERROR(SEARCH("wird laufend umgesetzt",F32)))</formula>
    </cfRule>
    <cfRule type="containsText" dxfId="154" priority="323" operator="containsText" text="Umsetzung nicht möglich">
      <formula>NOT(ISERROR(SEARCH("Umsetzung nicht möglich",F32)))</formula>
    </cfRule>
    <cfRule type="containsText" dxfId="153" priority="1593" operator="containsText" text="in Umsetzung">
      <formula>NOT(ISERROR(SEARCH("in Umsetzung",F32)))</formula>
    </cfRule>
    <cfRule type="containsText" dxfId="152" priority="1667" operator="containsText" text="bisher nicht">
      <formula>NOT(ISERROR(SEARCH("bisher nicht",F32)))</formula>
    </cfRule>
    <cfRule type="containsText" dxfId="151" priority="1666" operator="containsText" text="umgesetzt">
      <formula>NOT(ISERROR(SEARCH("umgesetzt",F32)))</formula>
    </cfRule>
    <cfRule type="containsText" priority="332" operator="containsText" text="umgesetzt">
      <formula>NOT(ISERROR(SEARCH("umgesetzt",F32)))</formula>
    </cfRule>
    <cfRule type="containsText" dxfId="150" priority="1607" operator="containsText" text="zukünftiger Termin">
      <formula>NOT(ISERROR(SEARCH("zukünftiger Termin",F32)))</formula>
    </cfRule>
    <cfRule type="containsText" dxfId="149" priority="1610" operator="containsText" text="zukünftiger Termin">
      <formula>NOT(ISERROR(SEARCH("zukünftiger Termin",F32)))</formula>
    </cfRule>
  </conditionalFormatting>
  <conditionalFormatting sqref="F68">
    <cfRule type="containsText" dxfId="148" priority="1602" operator="containsText" text="zukünftiger Termin">
      <formula>NOT(ISERROR(SEARCH("zukünftiger Termin",F32)))</formula>
    </cfRule>
    <cfRule type="containsText" dxfId="147" priority="1644" operator="containsText" text="Umsetzung nicht möglich">
      <formula>NOT(ISERROR(SEARCH("Umsetzung nicht möglich",F32)))</formula>
    </cfRule>
    <cfRule type="containsText" priority="326" operator="containsText" text="umgesetzt">
      <formula>NOT(ISERROR(SEARCH("umgesetzt",F32)))</formula>
    </cfRule>
    <cfRule type="containsText" dxfId="146" priority="1665" operator="containsText" text="umgesetzt">
      <formula>NOT(ISERROR(SEARCH("umgesetzt",F32)))</formula>
    </cfRule>
    <cfRule type="containsText" dxfId="145" priority="1639" operator="containsText" text="noch offen">
      <formula>NOT(ISERROR(SEARCH("noch offen",F32)))</formula>
    </cfRule>
    <cfRule type="containsText" dxfId="144" priority="1612" operator="containsText" text="zukünftiger Termin">
      <formula>NOT(ISERROR(SEARCH("zukünftiger Termin",F32)))</formula>
    </cfRule>
    <cfRule type="containsText" dxfId="143" priority="1624" operator="containsText" text="zukünftiger Termin">
      <formula>NOT(ISERROR(SEARCH("zukünftiger Termin",F32)))</formula>
    </cfRule>
    <cfRule type="containsText" dxfId="142" priority="1652" operator="containsText" text="wird laufend umgesetzt">
      <formula>NOT(ISERROR(SEARCH("wird laufend umgesetzt",F32)))</formula>
    </cfRule>
    <cfRule type="containsText" dxfId="141" priority="1597" operator="containsText" text="in Umsetzung">
      <formula>NOT(ISERROR(SEARCH("in Umsetzung",F32)))</formula>
    </cfRule>
    <cfRule type="containsText" dxfId="140" priority="320" operator="containsText" text="bisher nicht">
      <formula>NOT(ISERROR(SEARCH("bisher nicht",F32)))</formula>
    </cfRule>
    <cfRule type="containsText" dxfId="139" priority="1628" operator="containsText" text="umgesetzt">
      <formula>NOT(ISERROR(SEARCH("umgesetzt",F32)))</formula>
    </cfRule>
  </conditionalFormatting>
  <conditionalFormatting sqref="F78 F80 F82 F84 F86 F88 F90 F92 F94 F96 F98 F100 F102 F104 F106">
    <cfRule type="containsText" priority="61" operator="containsText" text="umgesetzt">
      <formula>NOT(ISERROR(SEARCH("umgesetzt",F64)))</formula>
    </cfRule>
  </conditionalFormatting>
  <conditionalFormatting sqref="F82 F78 F80 F84 F86 F88 F90 F92 F94 F96 F98 F100 F102 F104 F106">
    <cfRule type="containsText" dxfId="138" priority="1691" operator="containsText" text="umgesetzt">
      <formula>NOT(ISERROR(SEARCH("umgesetzt",F64)))</formula>
    </cfRule>
    <cfRule type="containsText" dxfId="137" priority="1690" operator="containsText" text="wird laufend umgesetzt">
      <formula>NOT(ISERROR(SEARCH("wird laufend umgesetzt",F64)))</formula>
    </cfRule>
    <cfRule type="containsText" dxfId="136" priority="1679" operator="containsText" text="zukünftiger Termin">
      <formula>NOT(ISERROR(SEARCH("zukünftiger Termin",F64)))</formula>
    </cfRule>
    <cfRule type="containsText" dxfId="135" priority="1681" operator="containsText" text="zukünftiger Termin">
      <formula>NOT(ISERROR(SEARCH("zukünftiger Termin",F64)))</formula>
    </cfRule>
  </conditionalFormatting>
  <conditionalFormatting sqref="F82 F86 F78 F80 F84 F88 F90 F92 F94 F96 F98 F100 F102 F104 F106">
    <cfRule type="containsText" dxfId="134" priority="1687" operator="containsText" text="Umsetzung nicht möglich">
      <formula>NOT(ISERROR(SEARCH("Umsetzung nicht möglich",F64)))</formula>
    </cfRule>
    <cfRule type="containsText" dxfId="133" priority="1686" operator="containsText" text="noch offen">
      <formula>NOT(ISERROR(SEARCH("noch offen",F64)))</formula>
    </cfRule>
  </conditionalFormatting>
  <conditionalFormatting sqref="F82">
    <cfRule type="containsText" dxfId="132" priority="1678" operator="containsText" text="zukünftiger Termin">
      <formula>NOT(ISERROR(SEARCH("zukünftiger Termin",F64)))</formula>
    </cfRule>
    <cfRule type="containsText" dxfId="131" priority="1689" operator="containsText" text="wird laufend umgesetzt">
      <formula>NOT(ISERROR(SEARCH("wird laufend umgesetzt",F64)))</formula>
    </cfRule>
    <cfRule type="containsText" priority="335" operator="containsText" text="umgesetzt">
      <formula>NOT(ISERROR(SEARCH("umgesetzt",F64)))</formula>
    </cfRule>
    <cfRule type="containsText" dxfId="130" priority="1688" operator="containsText" text="Umsetzung nicht möglich">
      <formula>NOT(ISERROR(SEARCH("Umsetzung nicht möglich",F64)))</formula>
    </cfRule>
    <cfRule type="containsText" dxfId="129" priority="1685" operator="containsText" text="noch offen">
      <formula>NOT(ISERROR(SEARCH("noch offen",F64)))</formula>
    </cfRule>
    <cfRule type="containsText" dxfId="128" priority="1684" operator="containsText" text="umgesetzt">
      <formula>NOT(ISERROR(SEARCH("umgesetzt",F64)))</formula>
    </cfRule>
    <cfRule type="containsText" dxfId="127" priority="66" operator="containsText" text="in Umsetzung">
      <formula>NOT(ISERROR(SEARCH("in Umsetzung",F64)))</formula>
    </cfRule>
    <cfRule type="containsText" dxfId="126" priority="1680" operator="containsText" text="zukünftiger Termin">
      <formula>NOT(ISERROR(SEARCH("zukünftiger Termin",F64)))</formula>
    </cfRule>
    <cfRule type="containsText" dxfId="125" priority="63" operator="containsText" text="zukünftiger Termin">
      <formula>NOT(ISERROR(SEARCH("zukünftiger Termin",F64)))</formula>
    </cfRule>
    <cfRule type="containsText" dxfId="124" priority="57" operator="containsText" text="umgesetzt">
      <formula>NOT(ISERROR(SEARCH("umgesetzt",F64)))</formula>
    </cfRule>
    <cfRule type="containsText" dxfId="123" priority="56" operator="containsText" text="bisher nicht">
      <formula>NOT(ISERROR(SEARCH("bisher nicht",F64)))</formula>
    </cfRule>
  </conditionalFormatting>
  <conditionalFormatting sqref="F86 F78 F80 F82 F84 F88 F90 F92 F94 F96 F98 F100 F102 F104 F106">
    <cfRule type="containsText" dxfId="122" priority="1693" operator="containsText" text="bisher nicht">
      <formula>NOT(ISERROR(SEARCH("bisher nicht",F64)))</formula>
    </cfRule>
    <cfRule type="containsText" dxfId="121" priority="1677" operator="containsText" text="zukünftiger Termin">
      <formula>NOT(ISERROR(SEARCH("zukünftiger Termin",F64)))</formula>
    </cfRule>
  </conditionalFormatting>
  <conditionalFormatting sqref="F86 F82 F78 F80 F84 F88 F90 F92 F94 F96 F98 F100 F102 F104 F106">
    <cfRule type="containsText" dxfId="120" priority="1675" operator="containsText" text="in Umsetzung">
      <formula>NOT(ISERROR(SEARCH("in Umsetzung",F64)))</formula>
    </cfRule>
    <cfRule type="containsText" dxfId="119" priority="62" operator="containsText" text="umgesetzt">
      <formula>NOT(ISERROR(SEARCH("umgesetzt",F64)))</formula>
    </cfRule>
  </conditionalFormatting>
  <conditionalFormatting sqref="F86">
    <cfRule type="containsText" dxfId="118" priority="1676" operator="containsText" text="in Umsetzung">
      <formula>NOT(ISERROR(SEARCH("in Umsetzung",F64)))</formula>
    </cfRule>
    <cfRule type="containsText" dxfId="117" priority="65" operator="containsText" text="zukünftiger Termin">
      <formula>NOT(ISERROR(SEARCH("zukünftiger Termin",F64)))</formula>
    </cfRule>
    <cfRule type="containsText" dxfId="116" priority="1694" operator="containsText" text="bisher nicht">
      <formula>NOT(ISERROR(SEARCH("bisher nicht",F64)))</formula>
    </cfRule>
    <cfRule type="containsText" dxfId="115" priority="64" operator="containsText" text="zukünftiger Termin">
      <formula>NOT(ISERROR(SEARCH("zukünftiger Termin",F64)))</formula>
    </cfRule>
    <cfRule type="containsText" dxfId="114" priority="1692" operator="containsText" text="umgesetzt">
      <formula>NOT(ISERROR(SEARCH("umgesetzt",F64)))</formula>
    </cfRule>
    <cfRule type="containsText" priority="334" operator="containsText" text="umgesetzt">
      <formula>NOT(ISERROR(SEARCH("umgesetzt",F64)))</formula>
    </cfRule>
    <cfRule type="containsText" dxfId="113" priority="60" operator="containsText" text="noch offen">
      <formula>NOT(ISERROR(SEARCH("noch offen",F64)))</formula>
    </cfRule>
    <cfRule type="containsText" dxfId="112" priority="59" operator="containsText" text="Umsetzung nicht möglich">
      <formula>NOT(ISERROR(SEARCH("Umsetzung nicht möglich",F64)))</formula>
    </cfRule>
    <cfRule type="containsText" dxfId="111" priority="58" operator="containsText" text="wird laufend umgesetzt">
      <formula>NOT(ISERROR(SEARCH("wird laufend umgesetzt",F64)))</formula>
    </cfRule>
    <cfRule type="containsText" dxfId="110" priority="1683" operator="containsText" text="umgesetzt">
      <formula>NOT(ISERROR(SEARCH("umgesetzt",F64)))</formula>
    </cfRule>
    <cfRule type="containsText" dxfId="109" priority="1682" operator="containsText" text="zukünftiger Termin">
      <formula>NOT(ISERROR(SEARCH("zukünftiger Termin",F64)))</formula>
    </cfRule>
  </conditionalFormatting>
  <conditionalFormatting sqref="F114 F116 F118 F120 F122 F124 F126 F128 F130 F132 F134 F136 F138 F140 F142">
    <cfRule type="containsText" dxfId="108" priority="55" operator="containsText" text="in Umsetzung">
      <formula>NOT(ISERROR(SEARCH("in Umsetzung",F100)))</formula>
    </cfRule>
    <cfRule type="containsText" dxfId="107" priority="54" operator="containsText" text="zukünftiger Termin">
      <formula>NOT(ISERROR(SEARCH("zukünftiger Termin",F100)))</formula>
    </cfRule>
    <cfRule type="containsText" dxfId="106" priority="53" operator="containsText" text="zukünftiger Termin">
      <formula>NOT(ISERROR(SEARCH("zukünftiger Termin",F100)))</formula>
    </cfRule>
    <cfRule type="containsText" dxfId="105" priority="52" operator="containsText" text="zukünftiger Termin">
      <formula>NOT(ISERROR(SEARCH("zukünftiger Termin",F100)))</formula>
    </cfRule>
    <cfRule type="containsText" dxfId="104" priority="51" operator="containsText" text="umgesetzt">
      <formula>NOT(ISERROR(SEARCH("umgesetzt",F100)))</formula>
    </cfRule>
    <cfRule type="containsText" priority="50" operator="containsText" text="umgesetzt">
      <formula>NOT(ISERROR(SEARCH("umgesetzt",F100)))</formula>
    </cfRule>
    <cfRule type="containsText" dxfId="103" priority="49" operator="containsText" text="noch offen">
      <formula>NOT(ISERROR(SEARCH("noch offen",F100)))</formula>
    </cfRule>
    <cfRule type="containsText" dxfId="102" priority="48" operator="containsText" text="Umsetzung nicht möglich">
      <formula>NOT(ISERROR(SEARCH("Umsetzung nicht möglich",F100)))</formula>
    </cfRule>
    <cfRule type="containsText" dxfId="101" priority="47" operator="containsText" text="wird laufend umgesetzt">
      <formula>NOT(ISERROR(SEARCH("wird laufend umgesetzt",F100)))</formula>
    </cfRule>
    <cfRule type="containsText" dxfId="100" priority="46" operator="containsText" text="umgesetzt">
      <formula>NOT(ISERROR(SEARCH("umgesetzt",F100)))</formula>
    </cfRule>
    <cfRule type="containsText" dxfId="99" priority="45" operator="containsText" text="bisher nicht">
      <formula>NOT(ISERROR(SEARCH("bisher nicht",F100)))</formula>
    </cfRule>
  </conditionalFormatting>
  <conditionalFormatting sqref="F150 F152 F154 F156 F158 F160 F162 F164 F166 F168 F170 F172 F174 F176 F184">
    <cfRule type="containsText" dxfId="98" priority="1710" operator="containsText" text="noch offen">
      <formula>NOT(ISERROR(SEARCH("noch offen",F136)))</formula>
    </cfRule>
    <cfRule type="containsText" dxfId="97" priority="1715" operator="containsText" text="Umsetzung nicht möglich">
      <formula>NOT(ISERROR(SEARCH("Umsetzung nicht möglich",F136)))</formula>
    </cfRule>
    <cfRule type="containsText" dxfId="96" priority="1717" operator="containsText" text="wird laufend umgesetzt">
      <formula>NOT(ISERROR(SEARCH("wird laufend umgesetzt",F136)))</formula>
    </cfRule>
    <cfRule type="containsText" dxfId="95" priority="1720" operator="containsText" text="umgesetzt">
      <formula>NOT(ISERROR(SEARCH("umgesetzt",F136)))</formula>
    </cfRule>
    <cfRule type="containsText" dxfId="94" priority="1724" operator="containsText" text="bisher nicht">
      <formula>NOT(ISERROR(SEARCH("bisher nicht",F136)))</formula>
    </cfRule>
    <cfRule type="containsText" dxfId="93" priority="41" operator="containsText" text="zukünftiger Termin">
      <formula>NOT(ISERROR(SEARCH("zukünftiger Termin",F136)))</formula>
    </cfRule>
    <cfRule type="containsText" priority="39" operator="containsText" text="umgesetzt">
      <formula>NOT(ISERROR(SEARCH("umgesetzt",F136)))</formula>
    </cfRule>
    <cfRule type="containsText" dxfId="92" priority="1696" operator="containsText" text="in Umsetzung">
      <formula>NOT(ISERROR(SEARCH("in Umsetzung",F136)))</formula>
    </cfRule>
    <cfRule type="containsText" dxfId="91" priority="1699" operator="containsText" text="zukünftiger Termin">
      <formula>NOT(ISERROR(SEARCH("zukünftiger Termin",F136)))</formula>
    </cfRule>
    <cfRule type="containsText" dxfId="90" priority="1703" operator="containsText" text="zukünftiger Termin">
      <formula>NOT(ISERROR(SEARCH("zukünftiger Termin",F136)))</formula>
    </cfRule>
    <cfRule type="containsText" dxfId="89" priority="1707" operator="containsText" text="umgesetzt">
      <formula>NOT(ISERROR(SEARCH("umgesetzt",F136)))</formula>
    </cfRule>
  </conditionalFormatting>
  <conditionalFormatting sqref="F178">
    <cfRule type="containsText" dxfId="88" priority="35" operator="containsText" text="umgesetzt">
      <formula>NOT(ISERROR(SEARCH("umgesetzt",F136)))</formula>
    </cfRule>
    <cfRule type="containsText" dxfId="87" priority="1714" operator="containsText" text="Umsetzung nicht möglich">
      <formula>NOT(ISERROR(SEARCH("Umsetzung nicht möglich",F136)))</formula>
    </cfRule>
    <cfRule type="containsText" dxfId="86" priority="1700" operator="containsText" text="zukünftiger Termin">
      <formula>NOT(ISERROR(SEARCH("zukünftiger Termin",F136)))</formula>
    </cfRule>
    <cfRule type="containsText" dxfId="85" priority="1711" operator="containsText" text="noch offen">
      <formula>NOT(ISERROR(SEARCH("noch offen",F136)))</formula>
    </cfRule>
    <cfRule type="containsText" priority="336" operator="containsText" text="umgesetzt">
      <formula>NOT(ISERROR(SEARCH("umgesetzt",F136)))</formula>
    </cfRule>
    <cfRule type="containsText" dxfId="84" priority="34" operator="containsText" text="bisher nicht">
      <formula>NOT(ISERROR(SEARCH("bisher nicht",F136)))</formula>
    </cfRule>
    <cfRule type="containsText" dxfId="83" priority="42" operator="containsText" text="zukünftiger Termin">
      <formula>NOT(ISERROR(SEARCH("zukünftiger Termin",F136)))</formula>
    </cfRule>
    <cfRule type="containsText" dxfId="82" priority="1718" operator="containsText" text="wird laufend umgesetzt">
      <formula>NOT(ISERROR(SEARCH("wird laufend umgesetzt",F136)))</formula>
    </cfRule>
    <cfRule type="containsText" dxfId="81" priority="1697" operator="containsText" text="in Umsetzung">
      <formula>NOT(ISERROR(SEARCH("in Umsetzung",F136)))</formula>
    </cfRule>
    <cfRule type="containsText" dxfId="80" priority="1709" operator="containsText" text="umgesetzt">
      <formula>NOT(ISERROR(SEARCH("umgesetzt",F136)))</formula>
    </cfRule>
  </conditionalFormatting>
  <conditionalFormatting sqref="F180">
    <cfRule type="containsText" dxfId="79" priority="1702" operator="containsText" text="zukünftiger Termin">
      <formula>NOT(ISERROR(SEARCH("zukünftiger Termin",F136)))</formula>
    </cfRule>
    <cfRule type="containsText" dxfId="78" priority="1723" operator="containsText" text="bisher nicht">
      <formula>NOT(ISERROR(SEARCH("bisher nicht",F136)))</formula>
    </cfRule>
    <cfRule type="containsText" dxfId="77" priority="1708" operator="containsText" text="umgesetzt">
      <formula>NOT(ISERROR(SEARCH("umgesetzt",F136)))</formula>
    </cfRule>
    <cfRule type="containsText" dxfId="76" priority="1721" operator="containsText" text="umgesetzt">
      <formula>NOT(ISERROR(SEARCH("umgesetzt",F136)))</formula>
    </cfRule>
    <cfRule type="containsText" dxfId="75" priority="43" operator="containsText" text="zukünftiger Termin">
      <formula>NOT(ISERROR(SEARCH("zukünftiger Termin",F136)))</formula>
    </cfRule>
    <cfRule type="containsText" dxfId="74" priority="1695" operator="containsText" text="in Umsetzung">
      <formula>NOT(ISERROR(SEARCH("in Umsetzung",F136)))</formula>
    </cfRule>
    <cfRule type="containsText" dxfId="73" priority="1716" operator="containsText" text="wird laufend umgesetzt">
      <formula>NOT(ISERROR(SEARCH("wird laufend umgesetzt",F136)))</formula>
    </cfRule>
    <cfRule type="containsText" dxfId="72" priority="37" operator="containsText" text="Umsetzung nicht möglich">
      <formula>NOT(ISERROR(SEARCH("Umsetzung nicht möglich",F136)))</formula>
    </cfRule>
    <cfRule type="containsText" priority="338" operator="containsText" text="umgesetzt">
      <formula>NOT(ISERROR(SEARCH("umgesetzt",F136)))</formula>
    </cfRule>
    <cfRule type="containsText" dxfId="71" priority="1705" operator="containsText" text="zukünftiger Termin">
      <formula>NOT(ISERROR(SEARCH("zukünftiger Termin",F136)))</formula>
    </cfRule>
    <cfRule type="containsText" dxfId="70" priority="38" operator="containsText" text="noch offen">
      <formula>NOT(ISERROR(SEARCH("noch offen",F136)))</formula>
    </cfRule>
  </conditionalFormatting>
  <conditionalFormatting sqref="F182">
    <cfRule type="containsText" dxfId="69" priority="1712" operator="containsText" text="noch offen">
      <formula>NOT(ISERROR(SEARCH("noch offen",F136)))</formula>
    </cfRule>
    <cfRule type="containsText" dxfId="68" priority="1722" operator="containsText" text="bisher nicht">
      <formula>NOT(ISERROR(SEARCH("bisher nicht",F136)))</formula>
    </cfRule>
    <cfRule type="containsText" dxfId="67" priority="1719" operator="containsText" text="umgesetzt">
      <formula>NOT(ISERROR(SEARCH("umgesetzt",F136)))</formula>
    </cfRule>
    <cfRule type="containsText" dxfId="66" priority="36" operator="containsText" text="wird laufend umgesetzt">
      <formula>NOT(ISERROR(SEARCH("wird laufend umgesetzt",F136)))</formula>
    </cfRule>
    <cfRule type="containsText" dxfId="65" priority="1701" operator="containsText" text="zukünftiger Termin">
      <formula>NOT(ISERROR(SEARCH("zukünftiger Termin",F136)))</formula>
    </cfRule>
    <cfRule type="containsText" dxfId="64" priority="1713" operator="containsText" text="Umsetzung nicht möglich">
      <formula>NOT(ISERROR(SEARCH("Umsetzung nicht möglich",F136)))</formula>
    </cfRule>
    <cfRule type="containsText" dxfId="63" priority="44" operator="containsText" text="in Umsetzung">
      <formula>NOT(ISERROR(SEARCH("in Umsetzung",F136)))</formula>
    </cfRule>
    <cfRule type="containsText" dxfId="62" priority="1698" operator="containsText" text="zukünftiger Termin">
      <formula>NOT(ISERROR(SEARCH("zukünftiger Termin",F136)))</formula>
    </cfRule>
    <cfRule type="containsText" dxfId="61" priority="1706" operator="containsText" text="zukünftiger Termin">
      <formula>NOT(ISERROR(SEARCH("zukünftiger Termin",F136)))</formula>
    </cfRule>
    <cfRule type="containsText" dxfId="60" priority="40" operator="containsText" text="umgesetzt">
      <formula>NOT(ISERROR(SEARCH("umgesetzt",F136)))</formula>
    </cfRule>
    <cfRule type="containsText" priority="337" operator="containsText" text="umgesetzt">
      <formula>NOT(ISERROR(SEARCH("umgesetzt",F136)))</formula>
    </cfRule>
  </conditionalFormatting>
  <conditionalFormatting sqref="F192 F194 F196 F198 F200 F202 F204 F206 F208 F210 F212 F214 F216 F218 F220">
    <cfRule type="containsText" dxfId="59" priority="27" operator="containsText" text="noch offen">
      <formula>NOT(ISERROR(SEARCH("noch offen",F172)))</formula>
    </cfRule>
    <cfRule type="containsText" dxfId="58" priority="23" operator="containsText" text="bisher nicht">
      <formula>NOT(ISERROR(SEARCH("bisher nicht",F172)))</formula>
    </cfRule>
    <cfRule type="containsText" dxfId="57" priority="24" operator="containsText" text="umgesetzt">
      <formula>NOT(ISERROR(SEARCH("umgesetzt",F172)))</formula>
    </cfRule>
    <cfRule type="containsText" dxfId="56" priority="25" operator="containsText" text="wird laufend umgesetzt">
      <formula>NOT(ISERROR(SEARCH("wird laufend umgesetzt",F172)))</formula>
    </cfRule>
    <cfRule type="containsText" dxfId="55" priority="26" operator="containsText" text="Umsetzung nicht möglich">
      <formula>NOT(ISERROR(SEARCH("Umsetzung nicht möglich",F172)))</formula>
    </cfRule>
    <cfRule type="containsText" dxfId="54" priority="33" operator="containsText" text="in Umsetzung">
      <formula>NOT(ISERROR(SEARCH("in Umsetzung",F172)))</formula>
    </cfRule>
    <cfRule type="containsText" dxfId="53" priority="32" operator="containsText" text="zukünftiger Termin">
      <formula>NOT(ISERROR(SEARCH("zukünftiger Termin",F172)))</formula>
    </cfRule>
    <cfRule type="containsText" dxfId="52" priority="31" operator="containsText" text="zukünftiger Termin">
      <formula>NOT(ISERROR(SEARCH("zukünftiger Termin",F172)))</formula>
    </cfRule>
    <cfRule type="containsText" dxfId="51" priority="30" operator="containsText" text="zukünftiger Termin">
      <formula>NOT(ISERROR(SEARCH("zukünftiger Termin",F172)))</formula>
    </cfRule>
    <cfRule type="containsText" dxfId="50" priority="29" operator="containsText" text="umgesetzt">
      <formula>NOT(ISERROR(SEARCH("umgesetzt",F172)))</formula>
    </cfRule>
    <cfRule type="containsText" priority="28" operator="containsText" text="umgesetzt">
      <formula>NOT(ISERROR(SEARCH("umgesetzt",F172)))</formula>
    </cfRule>
  </conditionalFormatting>
  <conditionalFormatting sqref="F228 F230 F232 F234 F236 F238 F240 F242 F244 F246 F248 F250 F252 F254 F256">
    <cfRule type="containsText" dxfId="49" priority="12" operator="containsText" text="bisher nicht">
      <formula>NOT(ISERROR(SEARCH("bisher nicht",F208)))</formula>
    </cfRule>
    <cfRule type="containsText" dxfId="48" priority="14" operator="containsText" text="wird laufend umgesetzt">
      <formula>NOT(ISERROR(SEARCH("wird laufend umgesetzt",F208)))</formula>
    </cfRule>
    <cfRule type="containsText" dxfId="47" priority="15" operator="containsText" text="Umsetzung nicht möglich">
      <formula>NOT(ISERROR(SEARCH("Umsetzung nicht möglich",F208)))</formula>
    </cfRule>
    <cfRule type="containsText" dxfId="46" priority="16" operator="containsText" text="noch offen">
      <formula>NOT(ISERROR(SEARCH("noch offen",F208)))</formula>
    </cfRule>
    <cfRule type="containsText" priority="17" operator="containsText" text="umgesetzt">
      <formula>NOT(ISERROR(SEARCH("umgesetzt",F208)))</formula>
    </cfRule>
    <cfRule type="containsText" dxfId="45" priority="22" operator="containsText" text="in Umsetzung">
      <formula>NOT(ISERROR(SEARCH("in Umsetzung",F208)))</formula>
    </cfRule>
    <cfRule type="containsText" dxfId="44" priority="21" operator="containsText" text="zukünftiger Termin">
      <formula>NOT(ISERROR(SEARCH("zukünftiger Termin",F208)))</formula>
    </cfRule>
    <cfRule type="containsText" dxfId="43" priority="20" operator="containsText" text="zukünftiger Termin">
      <formula>NOT(ISERROR(SEARCH("zukünftiger Termin",F208)))</formula>
    </cfRule>
    <cfRule type="containsText" dxfId="42" priority="13" operator="containsText" text="umgesetzt">
      <formula>NOT(ISERROR(SEARCH("umgesetzt",F208)))</formula>
    </cfRule>
    <cfRule type="containsText" dxfId="41" priority="18" operator="containsText" text="umgesetzt">
      <formula>NOT(ISERROR(SEARCH("umgesetzt",F208)))</formula>
    </cfRule>
    <cfRule type="containsText" dxfId="40" priority="19" operator="containsText" text="zukünftiger Termin">
      <formula>NOT(ISERROR(SEARCH("zukünftiger Termin",F208)))</formula>
    </cfRule>
  </conditionalFormatting>
  <conditionalFormatting sqref="F264 F266 F268 F270 F272 F274 F276 F278 F280 F282 F284 F286 F288 F290 F292">
    <cfRule type="containsText" dxfId="39" priority="1" operator="containsText" text="bisher nicht">
      <formula>NOT(ISERROR(SEARCH("bisher nicht",F244)))</formula>
    </cfRule>
    <cfRule type="containsText" dxfId="38" priority="2" operator="containsText" text="umgesetzt">
      <formula>NOT(ISERROR(SEARCH("umgesetzt",F244)))</formula>
    </cfRule>
    <cfRule type="containsText" dxfId="37" priority="8" operator="containsText" text="zukünftiger Termin">
      <formula>NOT(ISERROR(SEARCH("zukünftiger Termin",F244)))</formula>
    </cfRule>
    <cfRule type="containsText" dxfId="36" priority="11" operator="containsText" text="in Umsetzung">
      <formula>NOT(ISERROR(SEARCH("in Umsetzung",F244)))</formula>
    </cfRule>
    <cfRule type="containsText" dxfId="35" priority="10" operator="containsText" text="zukünftiger Termin">
      <formula>NOT(ISERROR(SEARCH("zukünftiger Termin",F244)))</formula>
    </cfRule>
    <cfRule type="containsText" dxfId="34" priority="9" operator="containsText" text="zukünftiger Termin">
      <formula>NOT(ISERROR(SEARCH("zukünftiger Termin",F244)))</formula>
    </cfRule>
    <cfRule type="containsText" dxfId="33" priority="7" operator="containsText" text="umgesetzt">
      <formula>NOT(ISERROR(SEARCH("umgesetzt",F244)))</formula>
    </cfRule>
    <cfRule type="containsText" priority="6" operator="containsText" text="umgesetzt">
      <formula>NOT(ISERROR(SEARCH("umgesetzt",F244)))</formula>
    </cfRule>
    <cfRule type="containsText" dxfId="32" priority="5" operator="containsText" text="noch offen">
      <formula>NOT(ISERROR(SEARCH("noch offen",F244)))</formula>
    </cfRule>
    <cfRule type="containsText" dxfId="31" priority="4" operator="containsText" text="Umsetzung nicht möglich">
      <formula>NOT(ISERROR(SEARCH("Umsetzung nicht möglich",F244)))</formula>
    </cfRule>
    <cfRule type="containsText" dxfId="30" priority="3" operator="containsText" text="wird laufend umgesetzt">
      <formula>NOT(ISERROR(SEARCH("wird laufend umgesetzt",F244)))</formula>
    </cfRule>
  </conditionalFormatting>
  <conditionalFormatting sqref="I8:Z8">
    <cfRule type="containsText" dxfId="29" priority="1577" operator="containsText" text="kurzfristig">
      <formula>NOT(ISERROR(SEARCH("kurzfristig",I8)))</formula>
    </cfRule>
    <cfRule type="containsText" dxfId="28" priority="1576" operator="containsText" text="mittelfristig">
      <formula>NOT(ISERROR(SEARCH("mittelfristig",I8)))</formula>
    </cfRule>
    <cfRule type="containsText" dxfId="27" priority="1578" operator="containsText" text="Vergangenheit">
      <formula>NOT(ISERROR(SEARCH("Vergangenheit",I8)))</formula>
    </cfRule>
  </conditionalFormatting>
  <conditionalFormatting sqref="I28:Z71">
    <cfRule type="cellIs" dxfId="26" priority="540" operator="equal">
      <formula>0</formula>
    </cfRule>
  </conditionalFormatting>
  <conditionalFormatting sqref="I78:Z107">
    <cfRule type="cellIs" dxfId="25" priority="1579" operator="equal">
      <formula>0</formula>
    </cfRule>
  </conditionalFormatting>
  <conditionalFormatting sqref="I114:Z143">
    <cfRule type="cellIs" dxfId="24" priority="77" operator="equal">
      <formula>0</formula>
    </cfRule>
  </conditionalFormatting>
  <conditionalFormatting sqref="I150:Z185">
    <cfRule type="cellIs" dxfId="23" priority="76" operator="equal">
      <formula>0</formula>
    </cfRule>
  </conditionalFormatting>
  <conditionalFormatting sqref="I192:Z221">
    <cfRule type="cellIs" dxfId="22" priority="73" operator="equal">
      <formula>0</formula>
    </cfRule>
  </conditionalFormatting>
  <conditionalFormatting sqref="I228:Z257">
    <cfRule type="cellIs" dxfId="21" priority="70" operator="equal">
      <formula>0</formula>
    </cfRule>
  </conditionalFormatting>
  <conditionalFormatting sqref="I264:Z293">
    <cfRule type="cellIs" dxfId="20" priority="67" operator="equal">
      <formula>0</formula>
    </cfRule>
  </conditionalFormatting>
  <dataValidations count="6">
    <dataValidation type="date" allowBlank="1" showInputMessage="1" showErrorMessage="1" sqref="G4">
      <formula1>39083</formula1>
      <formula2>58806</formula2>
    </dataValidation>
    <dataValidation type="whole" allowBlank="1" showInputMessage="1" showErrorMessage="1" errorTitle="Jahreszahl eingeben" error="Bitte nur ganze Jahreszahl eingeben" promptTitle="Bitte ganze Jahreszahl eingeben" prompt="2016-2060" sqref="E70:E71 E78:E107 E114:E143 E264:E293 E192:E221 E228:E257 E184:E185 E182 E180 E150:E178 E68 E66 E64 E62 E60 E58 E56 E28:E54">
      <formula1>2016</formula1>
      <formula2>2060</formula2>
    </dataValidation>
    <dataValidation type="decimal" errorStyle="warning" operator="greaterThan" allowBlank="1" errorTitle="Unrealistischer Wert" error="Bitte überprüfen" sqref="I28:J28 L28:Z28 I30:K30 M30:Z30 I32:Z32 I34:Z34 I36:Z36 I38:Z38 I40:Z40 I42:Z42 I44:Z44 I46:Z46 I48:Z48 I50:Z50 I52:Z52 I70:Z70 L72:Z72 I294:Z294 L82:Z82 I84:Z84 I86:Z86 I88:Z88 I90:Z90 I92:Z92 I94:Z94 I96:Z96 I98:Z98 I100:Z100 I102:Z102 I104:Z104 I106:Z106 I108:Z108 I116:Z116 I118:Z118 I120:Z120 I122:Z122 I124:Z124 I126:Z126 I128:Z128 I130:Z130 I132:Z132 I134:Z134 I136:Z136 I138:Z138 I140:Z140 I142:Z142 I144:Z144 I154:Z154 I156:Z156 I158:Z158 I160:Z160 I162:Z162 I164:Z164 I166:Z166 I168:Z168 I170:Z170 I172:Z172 I174:Z174 I176:Z176 I184:Z184 I186:Z186 I194:Z194 I196:Z196 I198:Z198 I200:Z200 I202:Z202 I204:Z204 I206:Z206 I208:Z208 I210:Z210 I212:Z212 I214:Z214 I216:Z216 I218:Z218 I220:Z220 I222:Z222 I230:Z230 I232:Z232 I234:Z234 I236:Z236 I238:Z238 I240:Z240 I242:Z242 I244:Z244 I246:Z246 I248:Z248 I250:Z250 I252:Z252 I254:Z254 I256:Z256 I258:Z258 I266:Z266 I268:Z268 I270:Z270 I272:Z272 I274:Z274 I276:Z276 I278:Z278 I280:Z280 I282:Z282 I284:Z284 I286:Z286 I288:Z288 I290:Z290 I292:Z292 I78:J78 I152:Z152 I182:Z182 I180:Z180 I178:Z178 I68:Z68 I66:Z66 I64:Z64 I62:Z62 I60:Z60 I58:Z58 I56:Z56 I54:Z54 I80:Z80">
      <formula1>0</formula1>
      <formula2>1000000</formula2>
    </dataValidation>
    <dataValidation type="list" allowBlank="1" showInputMessage="1" showErrorMessage="1" errorTitle="Nur folgende Eingaben möglich:" error="zukünftiger Termin, in Umsetzung (Anfang), in Umsetzung (Mitte), in Umsetzung (Ende), umgesetzt, bisher nicht umgesetzt, Umsetzung nicht möglich" promptTitle="Folgende Eingaben sind möglich" prompt="zukünftiger Termin, in Umsetzung (Anfang), in Umsetzung (Mitte), in Umsetzung (Ende), umgesetzt, bisher nicht umgesetzt, Umsetzung nicht möglich" sqref="F70:F71 F88:F107 F114:F143 F184:F185 F192:F221 F228:F257 F264:F293 F78:F82 F84:F86 F182 F180 F150:F178 F68 F66 F64 F62 F60 F58 F56 F28:F54">
      <formula1>$H$1:$O$1</formula1>
    </dataValidation>
    <dataValidation type="decimal" operator="greaterThan" allowBlank="1" errorTitle="Unrealistischer Wert" error="Bitte überprüfen" sqref="K78">
      <formula1>0</formula1>
      <formula2>200000</formula2>
    </dataValidation>
    <dataValidation errorStyle="warning" operator="greaterThan" allowBlank="1" errorTitle="Unrealistischer Wert" error="Bitte überprüfen" sqref="K28">
      <formula1>0</formula1>
      <formula2>100000</formula2>
    </dataValidation>
  </dataValidations>
  <pageMargins left="0" right="0" top="0.19685039370078738" bottom="0" header="0.31496062992125984" footer="0.31496062992125984"/>
  <pageSetup paperSize="9" scale="50" firstPageNumber="2147483648" fitToHeight="8" orientation="landscape" horizont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B298"/>
  <sheetViews>
    <sheetView topLeftCell="A4" zoomScale="110" workbookViewId="0">
      <selection activeCell="B2" sqref="B2"/>
    </sheetView>
  </sheetViews>
  <sheetFormatPr baseColWidth="10" defaultRowHeight="13.2"/>
  <cols>
    <col min="1" max="1" width="3.5546875" style="114" bestFit="1" customWidth="1"/>
    <col min="2" max="2" width="6.21875" bestFit="1" customWidth="1"/>
    <col min="3" max="5" width="15.44140625" bestFit="1" customWidth="1"/>
    <col min="6" max="6" width="16" bestFit="1" customWidth="1"/>
    <col min="7" max="7" width="17.44140625" bestFit="1" customWidth="1"/>
    <col min="8" max="8" width="26.21875" bestFit="1" customWidth="1"/>
    <col min="9" max="28" width="11.44140625" style="114" bestFit="1"/>
  </cols>
  <sheetData>
    <row r="1" spans="1:28" s="43" customFormat="1" ht="15" customHeight="1">
      <c r="A1" s="115"/>
      <c r="B1" s="115"/>
      <c r="C1" s="115"/>
      <c r="D1" s="115"/>
      <c r="E1" s="116"/>
      <c r="F1" s="116"/>
      <c r="G1" s="115"/>
      <c r="H1" s="115"/>
      <c r="I1" s="115"/>
      <c r="J1" s="115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s="117" customFormat="1" ht="22.8">
      <c r="A2" s="115"/>
      <c r="B2" s="118"/>
      <c r="C2" s="119" t="s">
        <v>323</v>
      </c>
      <c r="D2" s="120"/>
      <c r="E2" s="120"/>
      <c r="F2" s="120"/>
      <c r="G2" s="121" t="s">
        <v>10</v>
      </c>
      <c r="H2" s="122">
        <f>Planungsübersicht!G4</f>
        <v>45552</v>
      </c>
    </row>
    <row r="3" spans="1:28" ht="22.8">
      <c r="B3" s="123"/>
      <c r="C3" s="352" t="s">
        <v>324</v>
      </c>
      <c r="D3" s="352"/>
      <c r="E3" s="352"/>
      <c r="F3" s="352"/>
      <c r="G3" s="352"/>
      <c r="H3" s="353"/>
    </row>
    <row r="4" spans="1:28" ht="26.25" customHeight="1">
      <c r="B4" s="124"/>
      <c r="C4" s="354" t="s">
        <v>325</v>
      </c>
      <c r="D4" s="354"/>
      <c r="E4" s="354"/>
      <c r="F4" s="354"/>
      <c r="G4" s="354"/>
      <c r="H4" s="355"/>
    </row>
    <row r="5" spans="1:28" ht="39.6">
      <c r="B5" s="125" t="str">
        <f>Planungsübersicht!C25</f>
        <v>Nr.</v>
      </c>
      <c r="C5" s="125" t="str">
        <f>Planungsübersicht!D25</f>
        <v>Maßnahme</v>
      </c>
      <c r="D5" s="125" t="str">
        <f>Planungsübersicht!E25</f>
        <v>Termin
(Beginn der Umsetzung)</v>
      </c>
      <c r="E5" s="125" t="str">
        <f>Planungsübersicht!F25</f>
        <v>Status der 
Umsetzung</v>
      </c>
      <c r="F5" s="125" t="str">
        <f>Planungsübersicht!G25</f>
        <v>verantwortlich</v>
      </c>
      <c r="G5" s="125" t="str">
        <f>Planungsübersicht!H25</f>
        <v>Akteure für die Umsetzung</v>
      </c>
      <c r="H5" s="125" t="s">
        <v>326</v>
      </c>
    </row>
    <row r="6" spans="1:28" ht="118.8">
      <c r="B6" s="126" t="str">
        <f>IF(AND(Planungsübersicht!$E150&gt;1990,TYPE(Planungsübersicht!$E150)=1),Planungsübersicht!C150," ")</f>
        <v>A1</v>
      </c>
      <c r="C6" s="126" t="str">
        <f>IF(AND(Planungsübersicht!$E150&gt;1990,TYPE(Planungsübersicht!$E150)=1),Planungsübersicht!D150," ")</f>
        <v>Optimierung der Abfalltrennung zur Senkung des Restabfallvolumens mittels Einführung Abfallmanagementsystem in den Klassenräumen</v>
      </c>
      <c r="D6" s="126">
        <f>IF(AND(Planungsübersicht!$E150&gt;1990,TYPE(Planungsübersicht!$E150)=1),Planungsübersicht!E150," ")</f>
        <v>2019</v>
      </c>
      <c r="E6" s="127" t="str">
        <f>IF(AND(Planungsübersicht!$E150&gt;1990,TYPE(Planungsübersicht!$E150)=1),Planungsübersicht!F150," ")</f>
        <v>wird laufend umgesetzt</v>
      </c>
      <c r="F6" s="126" t="str">
        <f>IF(AND(Planungsübersicht!$E150&gt;1990,TYPE(Planungsübersicht!$E150)=1),Planungsübersicht!G150," ")</f>
        <v>Anke Edler, Werner Linnartz</v>
      </c>
      <c r="G6" s="126" t="str">
        <f>IF(AND(Planungsübersicht!$E150&gt;1990,TYPE(Planungsübersicht!$E150)=1),Planungsübersicht!H150," ")</f>
        <v>Klassenlehrer:innen, Klassensprecher der HFS</v>
      </c>
      <c r="H6" s="126">
        <f>IF(AND(Planungsübersicht!$E150&gt;1990,TYPE(Planungsübersicht!$E150)=1),MAX(Planungsübersicht!I150:Z150)," ")</f>
        <v>14300</v>
      </c>
    </row>
    <row r="7" spans="1:28" ht="39.6">
      <c r="B7" s="126" t="str">
        <f>IF(AND(Planungsübersicht!$E154&gt;1990,TYPE(Planungsübersicht!$E154)=1),Planungsübersicht!C154," ")</f>
        <v>A3</v>
      </c>
      <c r="C7" s="126" t="str">
        <f>IF(AND(Planungsübersicht!$E154&gt;1990,TYPE(Planungsübersicht!$E154)=1),Planungsübersicht!D154," ")</f>
        <v>Motivation zum doppelseitigen Drucken</v>
      </c>
      <c r="D7" s="126">
        <f>IF(AND(Planungsübersicht!$E154&gt;1990,TYPE(Planungsübersicht!$E154)=1),Planungsübersicht!E154," ")</f>
        <v>2019</v>
      </c>
      <c r="E7" s="127" t="str">
        <f>IF(AND(Planungsübersicht!$E154&gt;1990,TYPE(Planungsübersicht!$E154)=1),Planungsübersicht!F154," ")</f>
        <v>wird laufend umgesetzt</v>
      </c>
      <c r="F7" s="126" t="str">
        <f>IF(AND(Planungsübersicht!$E154&gt;1990,TYPE(Planungsübersicht!$E154)=1),Planungsübersicht!G154," ")</f>
        <v>Kerstin Alvarado</v>
      </c>
      <c r="G7" s="126" t="str">
        <f>IF(AND(Planungsübersicht!$E154&gt;1990,TYPE(Planungsübersicht!$E154)=1),Planungsübersicht!H154," ")</f>
        <v>Kollegium, Bedienstete der Schule</v>
      </c>
      <c r="H7" s="126">
        <f>IF(AND(Planungsübersicht!$E154&gt;1990,TYPE(Planungsübersicht!$E154)=1),MAX(Planungsübersicht!I154:Z154)," ")</f>
        <v>0</v>
      </c>
    </row>
    <row r="8" spans="1:28" ht="26.4">
      <c r="B8" s="126" t="str">
        <f>IF(AND(Planungsübersicht!$E232&gt;1990,TYPE(Planungsübersicht!$E232)=1),Planungsübersicht!C232," ")</f>
        <v>E3</v>
      </c>
      <c r="C8" s="126" t="str">
        <f>IF(AND(Planungsübersicht!$E232&gt;1990,TYPE(Planungsübersicht!$E232)=1),Planungsübersicht!D232," ")</f>
        <v>Nachhaltige Küchenwoche</v>
      </c>
      <c r="D8" s="126">
        <f>IF(AND(Planungsübersicht!$E232&gt;1990,TYPE(Planungsübersicht!$E232)=1),Planungsübersicht!E232," ")</f>
        <v>2020</v>
      </c>
      <c r="E8" s="127" t="str">
        <f>IF(AND(Planungsübersicht!$E232&gt;1990,TYPE(Planungsübersicht!$E232)=1),Planungsübersicht!F232," ")</f>
        <v>umgesetzt</v>
      </c>
      <c r="F8" s="126" t="str">
        <f>IF(AND(Planungsübersicht!$E232&gt;1990,TYPE(Planungsübersicht!$E232)=1),Planungsübersicht!G232," ")</f>
        <v>Werner Linnartz</v>
      </c>
      <c r="G8" s="126" t="str">
        <f>IF(AND(Planungsübersicht!$E232&gt;1990,TYPE(Planungsübersicht!$E232)=1),Planungsübersicht!H232," ")</f>
        <v>Köche-Klasse</v>
      </c>
      <c r="H8" s="126">
        <f>IF(AND(Planungsübersicht!$E232&gt;1990,TYPE(Planungsübersicht!$E232)=1),MAX(Planungsübersicht!I232:Z232)," ")</f>
        <v>0</v>
      </c>
    </row>
    <row r="9" spans="1:28" ht="26.4">
      <c r="B9" s="126" t="str">
        <f>IF(AND(Planungsübersicht!$E152&gt;1990,TYPE(Planungsübersicht!$E152)=1),Planungsübersicht!C152," ")</f>
        <v>A2</v>
      </c>
      <c r="C9" s="126" t="str">
        <f>IF(AND(Planungsübersicht!$E152&gt;1990,TYPE(Planungsübersicht!$E152)=1),Planungsübersicht!D152," ")</f>
        <v>Einführung von 2 Pfandboxen</v>
      </c>
      <c r="D9" s="126">
        <f>IF(AND(Planungsübersicht!$E152&gt;1990,TYPE(Planungsübersicht!$E152)=1),Planungsübersicht!E152," ")</f>
        <v>2021</v>
      </c>
      <c r="E9" s="127" t="str">
        <f>IF(AND(Planungsübersicht!$E152&gt;1990,TYPE(Planungsübersicht!$E152)=1),Planungsübersicht!F152," ")</f>
        <v>umgesetzt</v>
      </c>
      <c r="F9" s="126" t="str">
        <f>IF(AND(Planungsübersicht!$E152&gt;1990,TYPE(Planungsübersicht!$E152)=1),Planungsübersicht!G152," ")</f>
        <v>Britta Ermlich</v>
      </c>
      <c r="G9" s="126" t="str">
        <f>IF(AND(Planungsübersicht!$E152&gt;1990,TYPE(Planungsübersicht!$E152)=1),Planungsübersicht!H152," ")</f>
        <v>Britta Ermlich</v>
      </c>
      <c r="H9" s="126">
        <f>IF(AND(Planungsübersicht!$E152&gt;1990,TYPE(Planungsübersicht!$E152)=1),MAX(Planungsübersicht!I152:Z152)," ")</f>
        <v>0</v>
      </c>
    </row>
    <row r="10" spans="1:28" ht="39.6">
      <c r="B10" s="126" t="str">
        <f>IF(AND(Planungsübersicht!$E156&gt;1990,TYPE(Planungsübersicht!$E156)=1),Planungsübersicht!C156," ")</f>
        <v>A4</v>
      </c>
      <c r="C10" s="126" t="str">
        <f>IF(AND(Planungsübersicht!$E156&gt;1990,TYPE(Planungsübersicht!$E156)=1),Planungsübersicht!D156," ")</f>
        <v>Elektronikmüll gesondert sammeln</v>
      </c>
      <c r="D10" s="126">
        <f>IF(AND(Planungsübersicht!$E156&gt;1990,TYPE(Planungsübersicht!$E156)=1),Planungsübersicht!E156," ")</f>
        <v>2021</v>
      </c>
      <c r="E10" s="127" t="str">
        <f>IF(AND(Planungsübersicht!$E156&gt;1990,TYPE(Planungsübersicht!$E156)=1),Planungsübersicht!F156," ")</f>
        <v>wird laufend umgesetzt</v>
      </c>
      <c r="F10" s="126" t="str">
        <f>IF(AND(Planungsübersicht!$E156&gt;1990,TYPE(Planungsübersicht!$E156)=1),Planungsübersicht!G156," ")</f>
        <v>Ronald Koch (Hausmeister)</v>
      </c>
      <c r="G10" s="126" t="str">
        <f>IF(AND(Planungsübersicht!$E156&gt;1990,TYPE(Planungsübersicht!$E156)=1),Planungsübersicht!H156," ")</f>
        <v>Schulgemeinschaft</v>
      </c>
      <c r="H10" s="126">
        <f>IF(AND(Planungsübersicht!$E156&gt;1990,TYPE(Planungsübersicht!$E156)=1),MAX(Planungsübersicht!I156:Z156)," ")</f>
        <v>0</v>
      </c>
    </row>
    <row r="11" spans="1:28" ht="92.4">
      <c r="B11" s="126" t="str">
        <f>IF(AND(Planungsübersicht!$E158&gt;1990,TYPE(Planungsübersicht!$E158)=1),Planungsübersicht!C158," ")</f>
        <v>A5</v>
      </c>
      <c r="C11" s="126" t="str">
        <f>IF(AND(Planungsübersicht!$E158&gt;1990,TYPE(Planungsübersicht!$E158)=1),Planungsübersicht!D158," ")</f>
        <v>Pilotprojekt Trinkwasserspender Standort Angerstraße 4, 33 und Reismühle und Einführung von Trinkflaschen</v>
      </c>
      <c r="D11" s="126">
        <f>IF(AND(Planungsübersicht!$E158&gt;1990,TYPE(Planungsübersicht!$E158)=1),Planungsübersicht!E158," ")</f>
        <v>2021</v>
      </c>
      <c r="E11" s="127" t="str">
        <f>IF(AND(Planungsübersicht!$E158&gt;1990,TYPE(Planungsübersicht!$E158)=1),Planungsübersicht!F158," ")</f>
        <v>umgesetzt</v>
      </c>
      <c r="F11" s="126" t="str">
        <f>IF(AND(Planungsübersicht!$E158&gt;1990,TYPE(Planungsübersicht!$E158)=1),Planungsübersicht!G158," ")</f>
        <v>Britta Ermlich</v>
      </c>
      <c r="G11" s="126" t="str">
        <f>IF(AND(Planungsübersicht!$E158&gt;1990,TYPE(Planungsübersicht!$E158)=1),Planungsübersicht!H158," ")</f>
        <v>Andrea Otto, Britta Ermlich, Bianca Ristow, UMb</v>
      </c>
      <c r="H11" s="126">
        <f>IF(AND(Planungsübersicht!$E158&gt;1990,TYPE(Planungsübersicht!$E158)=1),MAX(Planungsübersicht!I158:Z158)," ")</f>
        <v>0</v>
      </c>
    </row>
    <row r="12" spans="1:28" ht="39.6">
      <c r="B12" s="126" t="str">
        <f>IF(AND(Planungsübersicht!$E196&gt;1990,TYPE(Planungsübersicht!$E196)=1),Planungsübersicht!C196," ")</f>
        <v>B3</v>
      </c>
      <c r="C12" s="126" t="str">
        <f>IF(AND(Planungsübersicht!$E196&gt;1990,TYPE(Planungsübersicht!$E196)=1),Planungsübersicht!D196," ")</f>
        <v>Erhöhung des Anteils an Recyclingpapier</v>
      </c>
      <c r="D12" s="126">
        <f>IF(AND(Planungsübersicht!$E196&gt;1990,TYPE(Planungsübersicht!$E196)=1),Planungsübersicht!E196," ")</f>
        <v>2021</v>
      </c>
      <c r="E12" s="127" t="str">
        <f>IF(AND(Planungsübersicht!$E196&gt;1990,TYPE(Planungsübersicht!$E196)=1),Planungsübersicht!F196," ")</f>
        <v>umgesetzt</v>
      </c>
      <c r="F12" s="126" t="str">
        <f>IF(AND(Planungsübersicht!$E196&gt;1990,TYPE(Planungsübersicht!$E196)=1),Planungsübersicht!G196," ")</f>
        <v>Schulsekretariat</v>
      </c>
      <c r="G12" s="126" t="str">
        <f>IF(AND(Planungsübersicht!$E196&gt;1990,TYPE(Planungsübersicht!$E196)=1),Planungsübersicht!H196," ")</f>
        <v>Schulsekretariat</v>
      </c>
      <c r="H12" s="126">
        <f>IF(AND(Planungsübersicht!$E196&gt;1990,TYPE(Planungsübersicht!$E196)=1),MAX(Planungsübersicht!I196:Z196)," ")</f>
        <v>0</v>
      </c>
    </row>
    <row r="13" spans="1:28" ht="66">
      <c r="B13" s="126" t="str">
        <f>IF(AND(Planungsübersicht!$E198&gt;1990,TYPE(Planungsübersicht!$E198)=1),Planungsübersicht!C198," ")</f>
        <v>B4</v>
      </c>
      <c r="C13" s="126" t="str">
        <f>IF(AND(Planungsübersicht!$E198&gt;1990,TYPE(Planungsübersicht!$E198)=1),Planungsübersicht!D198," ")</f>
        <v>Nutzung von ökologisch abbaubarem Toilet-ten- und Handtuchpapier</v>
      </c>
      <c r="D13" s="126">
        <f>IF(AND(Planungsübersicht!$E198&gt;1990,TYPE(Planungsübersicht!$E198)=1),Planungsübersicht!E198," ")</f>
        <v>2021</v>
      </c>
      <c r="E13" s="127" t="str">
        <f>IF(AND(Planungsübersicht!$E198&gt;1990,TYPE(Planungsübersicht!$E198)=1),Planungsübersicht!F198," ")</f>
        <v>umgesetzt</v>
      </c>
      <c r="F13" s="126" t="str">
        <f>IF(AND(Planungsübersicht!$E198&gt;1990,TYPE(Planungsübersicht!$E198)=1),Planungsübersicht!G198," ")</f>
        <v>HEOS</v>
      </c>
      <c r="G13" s="126" t="str">
        <f>IF(AND(Planungsübersicht!$E198&gt;1990,TYPE(Planungsübersicht!$E198)=1),Planungsübersicht!H198," ")</f>
        <v>HEOS</v>
      </c>
      <c r="H13" s="126">
        <f>IF(AND(Planungsübersicht!$E198&gt;1990,TYPE(Planungsübersicht!$E198)=1),MAX(Planungsübersicht!I198:Z198)," ")</f>
        <v>0</v>
      </c>
    </row>
    <row r="14" spans="1:28" ht="52.8">
      <c r="B14" s="126" t="str">
        <f>IF(AND(Planungsübersicht!$E228&gt;1990,TYPE(Planungsübersicht!$E228)=1),Planungsübersicht!C228," ")</f>
        <v>E1</v>
      </c>
      <c r="C14" s="126" t="str">
        <f>IF(AND(Planungsübersicht!$E228&gt;1990,TYPE(Planungsübersicht!$E228)=1),Planungsübersicht!D228," ")</f>
        <v>Obst aus dem Alten Land für das Lehrerzim-mer</v>
      </c>
      <c r="D14" s="126">
        <f>IF(AND(Planungsübersicht!$E228&gt;1990,TYPE(Planungsübersicht!$E228)=1),Planungsübersicht!E228," ")</f>
        <v>2021</v>
      </c>
      <c r="E14" s="127" t="str">
        <f>IF(AND(Planungsübersicht!$E228&gt;1990,TYPE(Planungsübersicht!$E228)=1),Planungsübersicht!F228," ")</f>
        <v>wird laufend umgesetzt</v>
      </c>
      <c r="F14" s="126" t="str">
        <f>IF(AND(Planungsübersicht!$E228&gt;1990,TYPE(Planungsübersicht!$E228)=1),Planungsübersicht!G228," ")</f>
        <v>Franziska Eisenschmidt</v>
      </c>
      <c r="G14" s="126" t="str">
        <f>IF(AND(Planungsübersicht!$E228&gt;1990,TYPE(Planungsübersicht!$E228)=1),Planungsübersicht!H228," ")</f>
        <v>Franziska Eisenschmidt</v>
      </c>
      <c r="H14" s="126">
        <f>IF(AND(Planungsübersicht!$E228&gt;1990,TYPE(Planungsübersicht!$E228)=1),MAX(Planungsübersicht!I228:Z228)," ")</f>
        <v>0</v>
      </c>
    </row>
    <row r="15" spans="1:28" ht="92.4">
      <c r="B15" s="126" t="str">
        <f>IF(AND(Planungsübersicht!$E230&gt;1990,TYPE(Planungsübersicht!$E230)=1),Planungsübersicht!C230," ")</f>
        <v>E2</v>
      </c>
      <c r="C15" s="126" t="str">
        <f>IF(AND(Planungsübersicht!$E230&gt;1990,TYPE(Planungsübersicht!$E230)=1),Planungsübersicht!D230," ")</f>
        <v>Umstellung von Kaffee,  Mineralwasser und Eier auf 100% nachhaltigen Bezug/BIO</v>
      </c>
      <c r="D15" s="126">
        <f>IF(AND(Planungsübersicht!$E230&gt;1990,TYPE(Planungsübersicht!$E230)=1),Planungsübersicht!E230," ")</f>
        <v>2021</v>
      </c>
      <c r="E15" s="127" t="str">
        <f>IF(AND(Planungsübersicht!$E230&gt;1990,TYPE(Planungsübersicht!$E230)=1),Planungsübersicht!F230," ")</f>
        <v>umgesetzt</v>
      </c>
      <c r="F15" s="126" t="str">
        <f>IF(AND(Planungsübersicht!$E230&gt;1990,TYPE(Planungsübersicht!$E230)=1),Planungsübersicht!G230," ")</f>
        <v>UMB, Hauswirtschaft</v>
      </c>
      <c r="G15" s="126" t="str">
        <f>IF(AND(Planungsübersicht!$E230&gt;1990,TYPE(Planungsübersicht!$E230)=1),Planungsübersicht!H230," ")</f>
        <v>Hauswirtschaft</v>
      </c>
      <c r="H15" s="126">
        <f>IF(AND(Planungsübersicht!$E230&gt;1990,TYPE(Planungsübersicht!$E230)=1),MAX(Planungsübersicht!I230:Z230)," ")</f>
        <v>0</v>
      </c>
    </row>
    <row r="16" spans="1:28" ht="66">
      <c r="B16" s="126" t="str">
        <f>IF(AND(Planungsübersicht!$E234&gt;1990,TYPE(Planungsübersicht!$E234)=1),Planungsübersicht!C234," ")</f>
        <v>E4</v>
      </c>
      <c r="C16" s="126" t="str">
        <f>IF(AND(Planungsübersicht!$E234&gt;1990,TYPE(Planungsübersicht!$E234)=1),Planungsübersicht!D234," ")</f>
        <v>Weinberg BS 03; Kräutergarten für nachhal-tige Küche (Grünes Klassenzimmer)</v>
      </c>
      <c r="D16" s="126">
        <f>IF(AND(Planungsübersicht!$E234&gt;1990,TYPE(Planungsübersicht!$E234)=1),Planungsübersicht!E234," ")</f>
        <v>2021</v>
      </c>
      <c r="E16" s="127" t="str">
        <f>IF(AND(Planungsübersicht!$E234&gt;1990,TYPE(Planungsübersicht!$E234)=1),Planungsübersicht!F234," ")</f>
        <v>wird laufend umgesetzt</v>
      </c>
      <c r="F16" s="126" t="str">
        <f>IF(AND(Planungsübersicht!$E234&gt;1990,TYPE(Planungsübersicht!$E234)=1),Planungsübersicht!G234," ")</f>
        <v>Kerstin Alvarado</v>
      </c>
      <c r="G16" s="126" t="str">
        <f>IF(AND(Planungsübersicht!$E234&gt;1990,TYPE(Planungsübersicht!$E234)=1),Planungsübersicht!H234," ")</f>
        <v>Kerstin Alvarado, Bianca Ristow, Kerstin Starke, WPK NHM</v>
      </c>
      <c r="H16" s="126">
        <f>IF(AND(Planungsübersicht!$E234&gt;1990,TYPE(Planungsübersicht!$E234)=1),MAX(Planungsübersicht!I234:Z234)," ")</f>
        <v>0</v>
      </c>
    </row>
    <row r="17" spans="2:8" ht="52.8">
      <c r="B17" s="126" t="str">
        <f>IF(AND(Planungsübersicht!$E264&gt;1990,TYPE(Planungsübersicht!$E264)=1),Planungsübersicht!C264," ")</f>
        <v>M1</v>
      </c>
      <c r="C17" s="126" t="str">
        <f>IF(AND(Planungsübersicht!$E264&gt;1990,TYPE(Planungsübersicht!$E264)=1),Planungsübersicht!D264," ")</f>
        <v>Leasing-Fahrräder für Hamburger BeamtInnen</v>
      </c>
      <c r="D17" s="126">
        <f>IF(AND(Planungsübersicht!$E264&gt;1990,TYPE(Planungsübersicht!$E264)=1),Planungsübersicht!E264," ")</f>
        <v>2021</v>
      </c>
      <c r="E17" s="127" t="str">
        <f>IF(AND(Planungsübersicht!$E264&gt;1990,TYPE(Planungsübersicht!$E264)=1),Planungsübersicht!F264," ")</f>
        <v>wird laufend umgesetzt</v>
      </c>
      <c r="F17" s="126" t="str">
        <f>IF(AND(Planungsübersicht!$E264&gt;1990,TYPE(Planungsübersicht!$E264)=1),Planungsübersicht!G264," ")</f>
        <v>Schulleitung</v>
      </c>
      <c r="G17" s="126" t="str">
        <f>IF(AND(Planungsübersicht!$E264&gt;1990,TYPE(Planungsübersicht!$E264)=1),Planungsübersicht!H264," ")</f>
        <v>W.I.R.-Team, HIBB</v>
      </c>
      <c r="H17" s="126">
        <f>IF(AND(Planungsübersicht!$E264&gt;1990,TYPE(Planungsübersicht!$E264)=1),MAX(Planungsübersicht!I264:Z264)," ")</f>
        <v>0</v>
      </c>
    </row>
    <row r="18" spans="2:8" ht="105.6">
      <c r="B18" s="126" t="str">
        <f>IF(AND(Planungsübersicht!$E28&gt;1990,TYPE(Planungsübersicht!$E28)=1), Planungsübersicht!C28," ")</f>
        <v>Ü1</v>
      </c>
      <c r="C18" s="126" t="str">
        <f>IF(AND(Planungsübersicht!$E28&gt;1990,TYPE(Planungsübersicht!$E28)=1), Planungsübersicht!D28," ")</f>
        <v>Weitere Bildungsformate zum Themenfeld „Bildung für nachhaltige Entwicklung“ entwickeln und umsetzen.</v>
      </c>
      <c r="D18" s="126">
        <f>IF(AND(Planungsübersicht!$E28&gt;1990,TYPE(Planungsübersicht!$E28)=1), Planungsübersicht!E28," ")</f>
        <v>2023</v>
      </c>
      <c r="E18" s="127" t="str">
        <f>IF(AND(Planungsübersicht!$E28&gt;1990,TYPE(Planungsübersicht!$E28)=1), Planungsübersicht!F28," ")</f>
        <v>wird laufend umgesetzt</v>
      </c>
      <c r="F18" s="126" t="str">
        <f>IF(AND(Planungsübersicht!$E28&gt;1990,TYPE(Planungsübersicht!$E28)=1), Planungsübersicht!G28," ")</f>
        <v>Kerstin Alvarado (UMb)</v>
      </c>
      <c r="G18" s="126" t="str">
        <f>IF(AND(Planungsübersicht!$E28&gt;1990,TYPE(Planungsübersicht!$E28)=1), Planungsübersicht!H28," ")</f>
        <v>Beauftragte für Unzterrichtsentwicklung, Kollegium</v>
      </c>
      <c r="H18" s="126">
        <f>IF(AND(Planungsübersicht!$E28&gt;1990,TYPE(Planungsübersicht!$E28)=1), MAX(Planungsübersicht!I28:Z28)," ")</f>
        <v>0</v>
      </c>
    </row>
    <row r="19" spans="2:8" ht="92.4">
      <c r="B19" s="126" t="str">
        <f>IF(AND(Planungsübersicht!$E30&gt;1990,TYPE(Planungsübersicht!$E30)=1),Planungsübersicht!C30," ")</f>
        <v>Ü2</v>
      </c>
      <c r="C19" s="126" t="str">
        <f>IF(AND(Planungsübersicht!$E30&gt;1990,TYPE(Planungsübersicht!$E30)=1),Planungsübersicht!D30," ")</f>
        <v>Weitere Maßnahmen zur biologische Vielfalt/ Biodiversität entwickeln und umsetzen</v>
      </c>
      <c r="D19" s="126">
        <f>IF(AND(Planungsübersicht!$E30&gt;1990,TYPE(Planungsübersicht!$E30)=1),Planungsübersicht!E30," ")</f>
        <v>2022</v>
      </c>
      <c r="E19" s="127" t="str">
        <f>IF(AND(Planungsübersicht!$E30&gt;1990,TYPE(Planungsübersicht!$E30)=1),Planungsübersicht!F30," ")</f>
        <v>wird laufend umgesetzt</v>
      </c>
      <c r="F19" s="126" t="str">
        <f>IF(AND(Planungsübersicht!$E30&gt;1990,TYPE(Planungsübersicht!$E30)=1),Planungsübersicht!G30," ")</f>
        <v>Kerstin Alvarado (UMb)</v>
      </c>
      <c r="G19" s="126" t="str">
        <f>IF(AND(Planungsübersicht!$E30&gt;1990,TYPE(Planungsübersicht!$E30)=1),Planungsübersicht!H30," ")</f>
        <v>WIR—Team, HEOS</v>
      </c>
      <c r="H19" s="126">
        <f>IF(AND(Planungsübersicht!$E30&gt;1990,TYPE(Planungsübersicht!$E30)=1),MAX(Planungsübersicht!I30:Z30)," ")</f>
        <v>0</v>
      </c>
    </row>
    <row r="20" spans="2:8" ht="26.4">
      <c r="B20" s="126" t="str">
        <f>IF(AND(Planungsübersicht!$E114&gt;1990,TYPE(Planungsübersicht!$E114)=1),Planungsübersicht!C114," ")</f>
        <v>S1</v>
      </c>
      <c r="C20" s="126" t="str">
        <f>IF(AND(Planungsübersicht!$E114&gt;1990,TYPE(Planungsübersicht!$E114)=1),Planungsübersicht!D114," ")</f>
        <v>Erweiterung der PV-Flächen</v>
      </c>
      <c r="D20" s="126">
        <f>IF(AND(Planungsübersicht!$E114&gt;1990,TYPE(Planungsübersicht!$E114)=1),Planungsübersicht!E114," ")</f>
        <v>2022</v>
      </c>
      <c r="E20" s="127" t="str">
        <f>IF(AND(Planungsübersicht!$E114&gt;1990,TYPE(Planungsübersicht!$E114)=1),Planungsübersicht!F114," ")</f>
        <v>in Umsetzung (Mitte)</v>
      </c>
      <c r="F20" s="126" t="str">
        <f>IF(AND(Planungsübersicht!$E114&gt;1990,TYPE(Planungsübersicht!$E114)=1),Planungsübersicht!G114," ")</f>
        <v>Schulleitung</v>
      </c>
      <c r="G20" s="126" t="str">
        <f>IF(AND(Planungsübersicht!$E114&gt;1990,TYPE(Planungsübersicht!$E114)=1),Planungsübersicht!H114," ")</f>
        <v>HEOS</v>
      </c>
      <c r="H20" s="126">
        <f>IF(AND(Planungsübersicht!$E114&gt;1990,TYPE(Planungsübersicht!$E114)=1),MAX(Planungsübersicht!I114:Z114)," ")</f>
        <v>0</v>
      </c>
    </row>
    <row r="21" spans="2:8" ht="52.8">
      <c r="B21" s="126" t="str">
        <f>IF(AND(Planungsübersicht!$E160&gt;1990,TYPE(Planungsübersicht!$E160)=1),Planungsübersicht!C160," ")</f>
        <v>A6</v>
      </c>
      <c r="C21" s="126" t="str">
        <f>IF(AND(Planungsübersicht!$E160&gt;1990,TYPE(Planungsübersicht!$E160)=1),Planungsübersicht!D160," ")</f>
        <v>Trinkwasserspender Standort Angerstraße 33/ Reismühle</v>
      </c>
      <c r="D21" s="126">
        <f>IF(AND(Planungsübersicht!$E160&gt;1990,TYPE(Planungsübersicht!$E160)=1),Planungsübersicht!E160," ")</f>
        <v>2022</v>
      </c>
      <c r="E21" s="127" t="str">
        <f>IF(AND(Planungsübersicht!$E160&gt;1990,TYPE(Planungsübersicht!$E160)=1),Planungsübersicht!F160," ")</f>
        <v>umgesetzt</v>
      </c>
      <c r="F21" s="126" t="str">
        <f>IF(AND(Planungsübersicht!$E160&gt;1990,TYPE(Planungsübersicht!$E160)=1),Planungsübersicht!G160," ")</f>
        <v>Kerstin Alvarado</v>
      </c>
      <c r="G21" s="126" t="str">
        <f>IF(AND(Planungsübersicht!$E160&gt;1990,TYPE(Planungsübersicht!$E160)=1),Planungsübersicht!H160," ")</f>
        <v>HEOS</v>
      </c>
      <c r="H21" s="126">
        <f>IF(AND(Planungsübersicht!$E160&gt;1990,TYPE(Planungsübersicht!$E160)=1),MAX(Planungsübersicht!I160:Z160)," ")</f>
        <v>0</v>
      </c>
    </row>
    <row r="22" spans="2:8" ht="52.8">
      <c r="B22" s="126" t="str">
        <f>IF(AND(Planungsübersicht!$E162&gt;1990,TYPE(Planungsübersicht!$E162)=1),Planungsübersicht!C162," ")</f>
        <v>A7</v>
      </c>
      <c r="C22" s="126" t="str">
        <f>IF(AND(Planungsübersicht!$E162&gt;1990,TYPE(Planungsübersicht!$E162)=1),Planungsübersicht!D162," ")</f>
        <v>Umwelthinweis zum Papier sparen in E-Mail-Signaturen</v>
      </c>
      <c r="D22" s="126">
        <f>IF(AND(Planungsübersicht!$E162&gt;1990,TYPE(Planungsübersicht!$E162)=1),Planungsübersicht!E162," ")</f>
        <v>2022</v>
      </c>
      <c r="E22" s="127" t="str">
        <f>IF(AND(Planungsübersicht!$E162&gt;1990,TYPE(Planungsübersicht!$E162)=1),Planungsübersicht!F162," ")</f>
        <v>in Umsetzung (Anfang)</v>
      </c>
      <c r="F22" s="126" t="str">
        <f>IF(AND(Planungsübersicht!$E162&gt;1990,TYPE(Planungsübersicht!$E162)=1),Planungsübersicht!G162," ")</f>
        <v>Kerstin Alvarado</v>
      </c>
      <c r="G22" s="126" t="str">
        <f>IF(AND(Planungsübersicht!$E162&gt;1990,TYPE(Planungsübersicht!$E162)=1),Planungsübersicht!H162," ")</f>
        <v>pädagogisches und nicht-pädagogisches Personal der BS 03</v>
      </c>
      <c r="H22" s="126">
        <f>IF(AND(Planungsübersicht!$E162&gt;1990,TYPE(Planungsübersicht!$E162)=1),MAX(Planungsübersicht!I162:Z162)," ")</f>
        <v>0</v>
      </c>
    </row>
    <row r="23" spans="2:8" ht="39.6">
      <c r="B23" s="126" t="str">
        <f>IF(AND(Planungsübersicht!$E164&gt;1990,TYPE(Planungsübersicht!$E164)=1),Planungsübersicht!C164," ")</f>
        <v>A8</v>
      </c>
      <c r="C23" s="126" t="str">
        <f>IF(AND(Planungsübersicht!$E164&gt;1990,TYPE(Planungsübersicht!$E164)=1),Planungsübersicht!D164," ")</f>
        <v>Tobacycle – Verwertung von Zigarettenabfällen</v>
      </c>
      <c r="D23" s="126">
        <f>IF(AND(Planungsübersicht!$E164&gt;1990,TYPE(Planungsübersicht!$E164)=1),Planungsübersicht!E164," ")</f>
        <v>2022</v>
      </c>
      <c r="E23" s="127" t="str">
        <f>IF(AND(Planungsübersicht!$E164&gt;1990,TYPE(Planungsübersicht!$E164)=1),Planungsübersicht!F164," ")</f>
        <v>wird laufend umgesetzt</v>
      </c>
      <c r="F23" s="126" t="str">
        <f>IF(AND(Planungsübersicht!$E164&gt;1990,TYPE(Planungsübersicht!$E164)=1),Planungsübersicht!G164," ")</f>
        <v>Claudia Dörfel</v>
      </c>
      <c r="G23" s="126" t="str">
        <f>IF(AND(Planungsübersicht!$E164&gt;1990,TYPE(Planungsübersicht!$E164)=1),Planungsübersicht!H164," ")</f>
        <v>Schüler:innen, Kollegium</v>
      </c>
      <c r="H23" s="126">
        <f>IF(AND(Planungsübersicht!$E164&gt;1990,TYPE(Planungsübersicht!$E164)=1),MAX(Planungsübersicht!I164:Z164)," ")</f>
        <v>0</v>
      </c>
    </row>
    <row r="24" spans="2:8" ht="145.19999999999999">
      <c r="B24" s="126" t="str">
        <f>IF(AND(Planungsübersicht!$E192&gt;1990,TYPE(Planungsübersicht!$E192)=1),Planungsübersicht!C192," ")</f>
        <v>B1</v>
      </c>
      <c r="C24" s="126" t="str">
        <f>IF(AND(Planungsübersicht!$E192&gt;1990,TYPE(Planungsübersicht!$E192)=1),Planungsübersicht!D192," ")</f>
        <v>Wir stellen gemäß Hamburger Leitfaden für umweltverträgliche Beschaffung jährlich mindestens 5 Produkte auf nachhaltige Beschaffung um</v>
      </c>
      <c r="D24" s="126">
        <f>IF(AND(Planungsübersicht!$E192&gt;1990,TYPE(Planungsübersicht!$E192)=1),Planungsübersicht!E192," ")</f>
        <v>2022</v>
      </c>
      <c r="E24" s="127" t="str">
        <f>IF(AND(Planungsübersicht!$E192&gt;1990,TYPE(Planungsübersicht!$E192)=1),Planungsübersicht!F192," ")</f>
        <v>wird laufend umgesetzt</v>
      </c>
      <c r="F24" s="126" t="str">
        <f>IF(AND(Planungsübersicht!$E192&gt;1990,TYPE(Planungsübersicht!$E192)=1),Planungsübersicht!G192," ")</f>
        <v xml:space="preserve">Frank Kapfermann, Kerstin Alvarado </v>
      </c>
      <c r="G24" s="126" t="str">
        <f>IF(AND(Planungsübersicht!$E192&gt;1990,TYPE(Planungsübersicht!$E192)=1),Planungsübersicht!H192," ")</f>
        <v>Frank Kapfermann, Hauswirtschaft</v>
      </c>
      <c r="H24" s="126">
        <f>IF(AND(Planungsübersicht!$E192&gt;1990,TYPE(Planungsübersicht!$E192)=1),MAX(Planungsübersicht!I192:Z192)," ")</f>
        <v>0</v>
      </c>
    </row>
    <row r="25" spans="2:8" ht="66">
      <c r="B25" s="126" t="str">
        <f>IF(AND(Planungsübersicht!$E194&gt;1990,TYPE(Planungsübersicht!$E194)=1),Planungsübersicht!C194," ")</f>
        <v>B2</v>
      </c>
      <c r="C25" s="126" t="str">
        <f>IF(AND(Planungsübersicht!$E194&gt;1990,TYPE(Planungsübersicht!$E194)=1),Planungsübersicht!D194," ")</f>
        <v>Wir setzen auf nachhaltigen Bezug von Lebensmitteln und Getränken</v>
      </c>
      <c r="D25" s="126">
        <f>IF(AND(Planungsübersicht!$E194&gt;1990,TYPE(Planungsübersicht!$E194)=1),Planungsübersicht!E194," ")</f>
        <v>2022</v>
      </c>
      <c r="E25" s="127" t="str">
        <f>IF(AND(Planungsübersicht!$E194&gt;1990,TYPE(Planungsübersicht!$E194)=1),Planungsübersicht!F194," ")</f>
        <v>wird laufend umgesetzt</v>
      </c>
      <c r="F25" s="126" t="str">
        <f>IF(AND(Planungsübersicht!$E194&gt;1990,TYPE(Planungsübersicht!$E194)=1),Planungsübersicht!G194," ")</f>
        <v xml:space="preserve">Frank Kapfermann, Kerstin Alvarado </v>
      </c>
      <c r="G25" s="126" t="str">
        <f>IF(AND(Planungsübersicht!$E194&gt;1990,TYPE(Planungsübersicht!$E194)=1),Planungsübersicht!H194," ")</f>
        <v>Frank Kapfermann, Hauswirtschaft</v>
      </c>
      <c r="H25" s="126">
        <f>IF(AND(Planungsübersicht!$E194&gt;1990,TYPE(Planungsübersicht!$E194)=1),MAX(Planungsübersicht!I194:Z194)," ")</f>
        <v>0</v>
      </c>
    </row>
    <row r="26" spans="2:8" ht="105.6">
      <c r="B26" s="126" t="str">
        <f>IF(AND(Planungsübersicht!$E36&gt;1990,TYPE(Planungsübersicht!$E36)=1), Planungsübersicht!C36," ")</f>
        <v>Ü5</v>
      </c>
      <c r="C26" s="126" t="str">
        <f>IF(AND(Planungsübersicht!$E36&gt;1990,TYPE(Planungsübersicht!$E36)=1), Planungsübersicht!D36," ")</f>
        <v xml:space="preserve">Fortbildung von Lehrkräften, Schüler:innen und Studierenden durch externe Berater:in-nen zu Nachhaltigkeitsthemen </v>
      </c>
      <c r="D26" s="126">
        <f>IF(AND(Planungsübersicht!$E36&gt;1990,TYPE(Planungsübersicht!$E36)=1), Planungsübersicht!E36," ")</f>
        <v>2023</v>
      </c>
      <c r="E26" s="127" t="str">
        <f>IF(AND(Planungsübersicht!$E36&gt;1990,TYPE(Planungsübersicht!$E36)=1), Planungsübersicht!F36," ")</f>
        <v>wird laufend umgesetzt</v>
      </c>
      <c r="F26" s="126" t="str">
        <f>IF(AND(Planungsübersicht!$E36&gt;1990,TYPE(Planungsübersicht!$E36)=1), Planungsübersicht!G36," ")</f>
        <v>Kerstin Alvarado (UMb)</v>
      </c>
      <c r="G26" s="126" t="str">
        <f>IF(AND(Planungsübersicht!$E36&gt;1990,TYPE(Planungsübersicht!$E36)=1), Planungsübersicht!H36," ")</f>
        <v>Fortbildungsbeauftragter</v>
      </c>
      <c r="H26" s="126">
        <f>IF(AND(Planungsübersicht!$E36&gt;1990,TYPE(Planungsübersicht!$E36)=1), MAX(Planungsübersicht!I36:Z36)," ")</f>
        <v>0</v>
      </c>
    </row>
    <row r="27" spans="2:8" ht="26.4">
      <c r="B27" s="126" t="str">
        <f>IF(AND(Planungsübersicht!$E38&gt;1990,TYPE(Planungsübersicht!$E38)=1), Planungsübersicht!C38," ")</f>
        <v>Ü6</v>
      </c>
      <c r="C27" s="126" t="str">
        <f>IF(AND(Planungsübersicht!$E38&gt;1990,TYPE(Planungsübersicht!$E38)=1), Planungsübersicht!D38," ")</f>
        <v>Einführung des Ecosia Browser</v>
      </c>
      <c r="D27" s="126">
        <f>IF(AND(Planungsübersicht!$E38&gt;1990,TYPE(Planungsübersicht!$E38)=1), Planungsübersicht!E38," ")</f>
        <v>2022</v>
      </c>
      <c r="E27" s="127" t="str">
        <f>IF(AND(Planungsübersicht!$E38&gt;1990,TYPE(Planungsübersicht!$E38)=1), Planungsübersicht!F38," ")</f>
        <v>umgesetzt</v>
      </c>
      <c r="F27" s="126" t="str">
        <f>IF(AND(Planungsübersicht!$E38&gt;1990,TYPE(Planungsübersicht!$E38)=1), Planungsübersicht!G38," ")</f>
        <v>Kerstin Alvarado (UMb)</v>
      </c>
      <c r="G27" s="126" t="str">
        <f>IF(AND(Planungsübersicht!$E38&gt;1990,TYPE(Planungsübersicht!$E38)=1), Planungsübersicht!H38," ")</f>
        <v>IT-Beauftragter</v>
      </c>
      <c r="H27" s="126">
        <f>IF(AND(Planungsübersicht!$E38&gt;1990,TYPE(Planungsübersicht!$E38)=1), MAX(Planungsübersicht!I38:Z38)," ")</f>
        <v>0</v>
      </c>
    </row>
    <row r="28" spans="2:8">
      <c r="B28" s="126" t="str">
        <f>IF(AND(Planungsübersicht!$E29&gt;1990,TYPE(Planungsübersicht!$E29)=1), Planungsübersicht!C29," ")</f>
        <v xml:space="preserve"> </v>
      </c>
      <c r="C28" s="126" t="str">
        <f>IF(AND(Planungsübersicht!$E29&gt;1990,TYPE(Planungsübersicht!$E29)=1), Planungsübersicht!D29," ")</f>
        <v xml:space="preserve"> </v>
      </c>
      <c r="D28" s="126" t="str">
        <f>IF(AND(Planungsübersicht!$E29&gt;1990,TYPE(Planungsübersicht!$E29)=1), Planungsübersicht!E29," ")</f>
        <v xml:space="preserve"> </v>
      </c>
      <c r="E28" s="127" t="str">
        <f>IF(AND(Planungsübersicht!$E29&gt;1990,TYPE(Planungsübersicht!$E29)=1), Planungsübersicht!F29," ")</f>
        <v xml:space="preserve"> </v>
      </c>
      <c r="F28" s="126" t="str">
        <f>IF(AND(Planungsübersicht!$E29&gt;1990,TYPE(Planungsübersicht!$E29)=1), Planungsübersicht!G29," ")</f>
        <v xml:space="preserve"> </v>
      </c>
      <c r="G28" s="126" t="str">
        <f>IF(AND(Planungsübersicht!$E29&gt;1990,TYPE(Planungsübersicht!$E29)=1), Planungsübersicht!H29," ")</f>
        <v xml:space="preserve"> </v>
      </c>
      <c r="H28" s="126" t="str">
        <f>IF(AND(Planungsübersicht!$E29&gt;1990,TYPE(Planungsübersicht!$E29)=1), MAX(Planungsübersicht!I29:Z29)," ")</f>
        <v xml:space="preserve"> </v>
      </c>
    </row>
    <row r="29" spans="2:8">
      <c r="B29" s="126" t="str">
        <f>IF(AND(Planungsübersicht!$E31&gt;1990,TYPE(Planungsübersicht!$E31)=1),Planungsübersicht!C31," ")</f>
        <v xml:space="preserve"> </v>
      </c>
      <c r="C29" s="126" t="str">
        <f>IF(AND(Planungsübersicht!$E31&gt;1990,TYPE(Planungsübersicht!$E31)=1),Planungsübersicht!D31," ")</f>
        <v xml:space="preserve"> </v>
      </c>
      <c r="D29" s="126" t="str">
        <f>IF(AND(Planungsübersicht!$E31&gt;1990,TYPE(Planungsübersicht!$E31)=1),Planungsübersicht!E31," ")</f>
        <v xml:space="preserve"> </v>
      </c>
      <c r="E29" s="127" t="str">
        <f>IF(AND(Planungsübersicht!$E31&gt;1990,TYPE(Planungsübersicht!$E31)=1),Planungsübersicht!F31," ")</f>
        <v xml:space="preserve"> </v>
      </c>
      <c r="F29" s="126" t="str">
        <f>IF(AND(Planungsübersicht!$E31&gt;1990,TYPE(Planungsübersicht!$E31)=1),Planungsübersicht!G31," ")</f>
        <v xml:space="preserve"> </v>
      </c>
      <c r="G29" s="126" t="str">
        <f>IF(AND(Planungsübersicht!$E31&gt;1990,TYPE(Planungsübersicht!$E31)=1),Planungsübersicht!H31," ")</f>
        <v xml:space="preserve"> </v>
      </c>
      <c r="H29" s="126" t="str">
        <f>IF(AND(Planungsübersicht!$E31&gt;1990,TYPE(Planungsübersicht!$E31)=1),MAX(Planungsübersicht!I31:Z31)," ")</f>
        <v xml:space="preserve"> </v>
      </c>
    </row>
    <row r="30" spans="2:8" ht="105.6">
      <c r="B30" s="126" t="str">
        <f>IF(AND(Planungsübersicht!$E32&gt;1990,TYPE(Planungsübersicht!$E32)=1),Planungsübersicht!C32," ")</f>
        <v>Ü3</v>
      </c>
      <c r="C30" s="126" t="str">
        <f>IF(AND(Planungsübersicht!$E32&gt;1990,TYPE(Planungsübersicht!$E32)=1),Planungsübersicht!D32," ")</f>
        <v>Regelmäßige Information über Displays an beiden Standorten (z.B. Entwicklung der Energieverbräuche)</v>
      </c>
      <c r="D30" s="126">
        <f>IF(AND(Planungsübersicht!$E32&gt;1990,TYPE(Planungsübersicht!$E32)=1),Planungsübersicht!E32," ")</f>
        <v>2023</v>
      </c>
      <c r="E30" s="127" t="str">
        <f>IF(AND(Planungsübersicht!$E32&gt;1990,TYPE(Planungsübersicht!$E32)=1),Planungsübersicht!F32," ")</f>
        <v>in Umsetzung (Anfang)</v>
      </c>
      <c r="F30" s="126" t="str">
        <f>IF(AND(Planungsübersicht!$E32&gt;1990,TYPE(Planungsübersicht!$E32)=1),Planungsübersicht!G32," ")</f>
        <v>Felix Schober (Beauftragter für Öffentlichkeitsarbeit)</v>
      </c>
      <c r="G30" s="126" t="str">
        <f>IF(AND(Planungsübersicht!$E32&gt;1990,TYPE(Planungsübersicht!$E32)=1),Planungsübersicht!H32," ")</f>
        <v>Öffentlichkeitsbeauftragter, UMB</v>
      </c>
      <c r="H30" s="126">
        <f>IF(AND(Planungsübersicht!$E32&gt;1990,TYPE(Planungsübersicht!$E32)=1),MAX(Planungsübersicht!I32:Z32)," ")</f>
        <v>0</v>
      </c>
    </row>
    <row r="31" spans="2:8">
      <c r="B31" s="126" t="str">
        <f>IF(AND(Planungsübersicht!$E33&gt;1990,TYPE(Planungsübersicht!$E33)=1),Planungsübersicht!C33," ")</f>
        <v xml:space="preserve"> </v>
      </c>
      <c r="C31" s="126" t="str">
        <f>IF(AND(Planungsübersicht!$E33&gt;1990,TYPE(Planungsübersicht!$E33)=1),Planungsübersicht!D33," ")</f>
        <v xml:space="preserve"> </v>
      </c>
      <c r="D31" s="126" t="str">
        <f>IF(AND(Planungsübersicht!$E33&gt;1990,TYPE(Planungsübersicht!$E33)=1),Planungsübersicht!E33," ")</f>
        <v xml:space="preserve"> </v>
      </c>
      <c r="E31" s="127" t="str">
        <f>IF(AND(Planungsübersicht!$E33&gt;1990,TYPE(Planungsübersicht!$E33)=1),Planungsübersicht!F33," ")</f>
        <v xml:space="preserve"> </v>
      </c>
      <c r="F31" s="126" t="str">
        <f>IF(AND(Planungsübersicht!$E33&gt;1990,TYPE(Planungsübersicht!$E33)=1),Planungsübersicht!G33," ")</f>
        <v xml:space="preserve"> </v>
      </c>
      <c r="G31" s="126" t="str">
        <f>IF(AND(Planungsübersicht!$E33&gt;1990,TYPE(Planungsübersicht!$E33)=1),Planungsübersicht!H33," ")</f>
        <v xml:space="preserve"> </v>
      </c>
      <c r="H31" s="126" t="str">
        <f>IF(AND(Planungsübersicht!$E33&gt;1990,TYPE(Planungsübersicht!$E33)=1),MAX(Planungsübersicht!I33:Z33)," ")</f>
        <v xml:space="preserve"> </v>
      </c>
    </row>
    <row r="32" spans="2:8" ht="105.6">
      <c r="B32" s="126" t="str">
        <f>IF(AND(Planungsübersicht!$E34&gt;1990,TYPE(Planungsübersicht!$E34)=1),Planungsübersicht!C34," ")</f>
        <v>Ü4</v>
      </c>
      <c r="C32" s="126" t="str">
        <f>IF(AND(Planungsübersicht!$E34&gt;1990,TYPE(Planungsübersicht!$E34)=1),Planungsübersicht!D34," ")</f>
        <v xml:space="preserve">Implementierung des neuen (Umwelt-)Leitbil-des und Engagement durch verstärkte Öffent-lichkeitsarbeit </v>
      </c>
      <c r="D32" s="126">
        <f>IF(AND(Planungsübersicht!$E34&gt;1990,TYPE(Planungsübersicht!$E34)=1),Planungsübersicht!E34," ")</f>
        <v>2022</v>
      </c>
      <c r="E32" s="127" t="str">
        <f>IF(AND(Planungsübersicht!$E34&gt;1990,TYPE(Planungsübersicht!$E34)=1),Planungsübersicht!F34," ")</f>
        <v>wird laufend umgesetzt</v>
      </c>
      <c r="F32" s="126" t="str">
        <f>IF(AND(Planungsübersicht!$E34&gt;1990,TYPE(Planungsübersicht!$E34)=1),Planungsübersicht!G34," ")</f>
        <v>Felix Schober (Beauftragter für Öffentlichkeitsarbeit)</v>
      </c>
      <c r="G32" s="126" t="str">
        <f>IF(AND(Planungsübersicht!$E34&gt;1990,TYPE(Planungsübersicht!$E34)=1),Planungsübersicht!H34," ")</f>
        <v>Öffentlichkeitsbeauftragter, UMB</v>
      </c>
      <c r="H32" s="126">
        <f>IF(AND(Planungsübersicht!$E34&gt;1990,TYPE(Planungsübersicht!$E34)=1),MAX(Planungsübersicht!I34:Z34)," ")</f>
        <v>0</v>
      </c>
    </row>
    <row r="33" spans="2:8">
      <c r="B33" s="126" t="str">
        <f>IF(AND(Planungsübersicht!$E35&gt;1990,TYPE(Planungsübersicht!$E35)=1),Planungsübersicht!C35," ")</f>
        <v xml:space="preserve"> </v>
      </c>
      <c r="C33" s="126" t="str">
        <f>IF(AND(Planungsübersicht!$E35&gt;1990,TYPE(Planungsübersicht!$E35)=1),Planungsübersicht!D35," ")</f>
        <v xml:space="preserve"> </v>
      </c>
      <c r="D33" s="126" t="str">
        <f>IF(AND(Planungsübersicht!$E35&gt;1990,TYPE(Planungsübersicht!$E35)=1),Planungsübersicht!E35," ")</f>
        <v xml:space="preserve"> </v>
      </c>
      <c r="E33" s="127" t="str">
        <f>IF(AND(Planungsübersicht!$E35&gt;1990,TYPE(Planungsübersicht!$E35)=1),Planungsübersicht!F35," ")</f>
        <v xml:space="preserve"> </v>
      </c>
      <c r="F33" s="126" t="str">
        <f>IF(AND(Planungsübersicht!$E35&gt;1990,TYPE(Planungsübersicht!$E35)=1),Planungsübersicht!G35," ")</f>
        <v xml:space="preserve"> </v>
      </c>
      <c r="G33" s="126" t="str">
        <f>IF(AND(Planungsübersicht!$E35&gt;1990,TYPE(Planungsübersicht!$E35)=1),Planungsübersicht!H35," ")</f>
        <v xml:space="preserve"> </v>
      </c>
      <c r="H33" s="126" t="str">
        <f>IF(AND(Planungsübersicht!$E35&gt;1990,TYPE(Planungsübersicht!$E35)=1),MAX(Planungsübersicht!I35:Z35)," ")</f>
        <v xml:space="preserve"> </v>
      </c>
    </row>
    <row r="34" spans="2:8">
      <c r="B34" s="126" t="str">
        <f>IF(AND(Planungsübersicht!$E37&gt;1990,TYPE(Planungsübersicht!$E37)=1), Planungsübersicht!C37," ")</f>
        <v xml:space="preserve"> </v>
      </c>
      <c r="C34" s="126" t="str">
        <f>IF(AND(Planungsübersicht!$E37&gt;1990,TYPE(Planungsübersicht!$E37)=1), Planungsübersicht!D37," ")</f>
        <v xml:space="preserve"> </v>
      </c>
      <c r="D34" s="126" t="str">
        <f>IF(AND(Planungsübersicht!$E37&gt;1990,TYPE(Planungsübersicht!$E37)=1), Planungsübersicht!E37," ")</f>
        <v xml:space="preserve"> </v>
      </c>
      <c r="E34" s="127" t="str">
        <f>IF(AND(Planungsübersicht!$E37&gt;1990,TYPE(Planungsübersicht!$E37)=1), Planungsübersicht!F37," ")</f>
        <v xml:space="preserve"> </v>
      </c>
      <c r="F34" s="126" t="str">
        <f>IF(AND(Planungsübersicht!$E37&gt;1990,TYPE(Planungsübersicht!$E37)=1), Planungsübersicht!G37," ")</f>
        <v xml:space="preserve"> </v>
      </c>
      <c r="G34" s="126" t="str">
        <f>IF(AND(Planungsübersicht!$E37&gt;1990,TYPE(Planungsübersicht!$E37)=1), Planungsübersicht!H37," ")</f>
        <v xml:space="preserve"> </v>
      </c>
      <c r="H34" s="126" t="str">
        <f>IF(AND(Planungsübersicht!$E37&gt;1990,TYPE(Planungsübersicht!$E37)=1), MAX(Planungsübersicht!I37:Z37)," ")</f>
        <v xml:space="preserve"> </v>
      </c>
    </row>
    <row r="35" spans="2:8">
      <c r="B35" s="126" t="str">
        <f>IF(AND(Planungsübersicht!$E39&gt;1990,TYPE(Planungsübersicht!$E39)=1), Planungsübersicht!C39," ")</f>
        <v xml:space="preserve"> </v>
      </c>
      <c r="C35" s="126" t="str">
        <f>IF(AND(Planungsübersicht!$E39&gt;1990,TYPE(Planungsübersicht!$E39)=1), Planungsübersicht!D39," ")</f>
        <v xml:space="preserve"> </v>
      </c>
      <c r="D35" s="126" t="str">
        <f>IF(AND(Planungsübersicht!$E39&gt;1990,TYPE(Planungsübersicht!$E39)=1), Planungsübersicht!E39," ")</f>
        <v xml:space="preserve"> </v>
      </c>
      <c r="E35" s="127" t="str">
        <f>IF(AND(Planungsübersicht!$E39&gt;1990,TYPE(Planungsübersicht!$E39)=1), Planungsübersicht!F39," ")</f>
        <v xml:space="preserve"> </v>
      </c>
      <c r="F35" s="126" t="str">
        <f>IF(AND(Planungsübersicht!$E39&gt;1990,TYPE(Planungsübersicht!$E39)=1), Planungsübersicht!G39," ")</f>
        <v xml:space="preserve"> </v>
      </c>
      <c r="G35" s="126" t="str">
        <f>IF(AND(Planungsübersicht!$E39&gt;1990,TYPE(Planungsübersicht!$E39)=1), Planungsübersicht!H39," ")</f>
        <v xml:space="preserve"> </v>
      </c>
      <c r="H35" s="126" t="str">
        <f>IF(AND(Planungsübersicht!$E39&gt;1990,TYPE(Planungsübersicht!$E39)=1), MAX(Planungsübersicht!I39:Z39)," ")</f>
        <v xml:space="preserve"> </v>
      </c>
    </row>
    <row r="36" spans="2:8" ht="66">
      <c r="B36" s="126" t="str">
        <f>IF(AND(Planungsübersicht!$E40&gt;1990,TYPE(Planungsübersicht!$E40)=1),Planungsübersicht!C40," ")</f>
        <v>Ü7</v>
      </c>
      <c r="C36" s="126" t="str">
        <f>IF(AND(Planungsübersicht!$E40&gt;1990,TYPE(Planungsübersicht!$E40)=1),Planungsübersicht!D40," ")</f>
        <v>Klimaschutz und Nachhaltigkeit verstärkt in den Lernfeldern implementieren</v>
      </c>
      <c r="D36" s="126">
        <f>IF(AND(Planungsübersicht!$E40&gt;1990,TYPE(Planungsübersicht!$E40)=1),Planungsübersicht!E40," ")</f>
        <v>2025</v>
      </c>
      <c r="E36" s="127" t="str">
        <f>IF(AND(Planungsübersicht!$E40&gt;1990,TYPE(Planungsübersicht!$E40)=1),Planungsübersicht!F40," ")</f>
        <v>wird laufend umgesetzt</v>
      </c>
      <c r="F36" s="126" t="str">
        <f>IF(AND(Planungsübersicht!$E40&gt;1990,TYPE(Planungsübersicht!$E40)=1),Planungsübersicht!G40," ")</f>
        <v>Schulleitung</v>
      </c>
      <c r="G36" s="126" t="str">
        <f>IF(AND(Planungsübersicht!$E40&gt;1990,TYPE(Planungsübersicht!$E40)=1),Planungsübersicht!H40," ")</f>
        <v>Arbeitsgruppen Neustrukturierung der Lernfelder</v>
      </c>
      <c r="H36" s="126">
        <f>IF(AND(Planungsübersicht!$E40&gt;1990,TYPE(Planungsübersicht!$E40)=1),MAX(Planungsübersicht!I40:Z40)," ")</f>
        <v>0</v>
      </c>
    </row>
    <row r="37" spans="2:8">
      <c r="B37" s="126" t="str">
        <f>IF(AND(Planungsübersicht!$E41&gt;1990,TYPE(Planungsübersicht!$E41)=1),Planungsübersicht!C41," ")</f>
        <v xml:space="preserve"> </v>
      </c>
      <c r="C37" s="126" t="str">
        <f>IF(AND(Planungsübersicht!$E41&gt;1990,TYPE(Planungsübersicht!$E41)=1),Planungsübersicht!D41," ")</f>
        <v xml:space="preserve"> </v>
      </c>
      <c r="D37" s="126" t="str">
        <f>IF(AND(Planungsübersicht!$E41&gt;1990,TYPE(Planungsübersicht!$E41)=1),Planungsübersicht!E41," ")</f>
        <v xml:space="preserve"> </v>
      </c>
      <c r="E37" s="127" t="str">
        <f>IF(AND(Planungsübersicht!$E41&gt;1990,TYPE(Planungsübersicht!$E41)=1),Planungsübersicht!F41," ")</f>
        <v xml:space="preserve"> </v>
      </c>
      <c r="F37" s="126" t="str">
        <f>IF(AND(Planungsübersicht!$E41&gt;1990,TYPE(Planungsübersicht!$E41)=1),Planungsübersicht!G41," ")</f>
        <v xml:space="preserve"> </v>
      </c>
      <c r="G37" s="126" t="str">
        <f>IF(AND(Planungsübersicht!$E41&gt;1990,TYPE(Planungsübersicht!$E41)=1),Planungsübersicht!H41," ")</f>
        <v xml:space="preserve"> </v>
      </c>
      <c r="H37" s="126" t="str">
        <f>IF(AND(Planungsübersicht!$E41&gt;1990,TYPE(Planungsübersicht!$E41)=1),MAX(Planungsübersicht!I41:Z41)," ")</f>
        <v xml:space="preserve"> </v>
      </c>
    </row>
    <row r="38" spans="2:8" ht="66">
      <c r="B38" s="126" t="str">
        <f>IF(AND(Planungsübersicht!$E42&gt;1990,TYPE(Planungsübersicht!$E42)=1),Planungsübersicht!C42," ")</f>
        <v>Ü8</v>
      </c>
      <c r="C38" s="126" t="str">
        <f>IF(AND(Planungsübersicht!$E42&gt;1990,TYPE(Planungsübersicht!$E42)=1),Planungsübersicht!D42," ")</f>
        <v>Umgestaltung des Schulgeländes als grünen und aktivitätsfördernden Pausenhof</v>
      </c>
      <c r="D38" s="126">
        <f>IF(AND(Planungsübersicht!$E42&gt;1990,TYPE(Planungsübersicht!$E42)=1),Planungsübersicht!E42," ")</f>
        <v>2023</v>
      </c>
      <c r="E38" s="127" t="str">
        <f>IF(AND(Planungsübersicht!$E42&gt;1990,TYPE(Planungsübersicht!$E42)=1),Planungsübersicht!F42," ")</f>
        <v>umgesetzt</v>
      </c>
      <c r="F38" s="126" t="str">
        <f>IF(AND(Planungsübersicht!$E42&gt;1990,TYPE(Planungsübersicht!$E42)=1),Planungsübersicht!G42," ")</f>
        <v>Kerstin Alvarado, W.I.R.-Team</v>
      </c>
      <c r="G38" s="126" t="str">
        <f>IF(AND(Planungsübersicht!$E42&gt;1990,TYPE(Planungsübersicht!$E42)=1),Planungsübersicht!H42," ")</f>
        <v>Schulleitung, HEOS, Schulteam</v>
      </c>
      <c r="H38" s="126">
        <f>IF(AND(Planungsübersicht!$E42&gt;1990,TYPE(Planungsübersicht!$E42)=1),MAX(Planungsübersicht!I42:Z42)," ")</f>
        <v>0</v>
      </c>
    </row>
    <row r="39" spans="2:8">
      <c r="B39" s="126" t="str">
        <f>IF(AND(Planungsübersicht!$E43&gt;1990,TYPE(Planungsübersicht!$E43)=1),Planungsübersicht!C43," ")</f>
        <v xml:space="preserve"> </v>
      </c>
      <c r="C39" s="126" t="str">
        <f>IF(AND(Planungsübersicht!$E43&gt;1990,TYPE(Planungsübersicht!$E43)=1),Planungsübersicht!D43," ")</f>
        <v xml:space="preserve"> </v>
      </c>
      <c r="D39" s="126" t="str">
        <f>IF(AND(Planungsübersicht!$E43&gt;1990,TYPE(Planungsübersicht!$E43)=1),Planungsübersicht!E43," ")</f>
        <v xml:space="preserve"> </v>
      </c>
      <c r="E39" s="127" t="str">
        <f>IF(AND(Planungsübersicht!$E43&gt;1990,TYPE(Planungsübersicht!$E43)=1),Planungsübersicht!F43," ")</f>
        <v xml:space="preserve"> </v>
      </c>
      <c r="F39" s="126" t="str">
        <f>IF(AND(Planungsübersicht!$E43&gt;1990,TYPE(Planungsübersicht!$E43)=1),Planungsübersicht!G43," ")</f>
        <v xml:space="preserve"> </v>
      </c>
      <c r="G39" s="126" t="str">
        <f>IF(AND(Planungsübersicht!$E43&gt;1990,TYPE(Planungsübersicht!$E43)=1),Planungsübersicht!H43," ")</f>
        <v xml:space="preserve"> </v>
      </c>
      <c r="H39" s="126" t="str">
        <f>IF(AND(Planungsübersicht!$E43&gt;1990,TYPE(Planungsübersicht!$E43)=1),MAX(Planungsübersicht!I43:Z43)," ")</f>
        <v xml:space="preserve"> </v>
      </c>
    </row>
    <row r="40" spans="2:8" ht="39.6">
      <c r="B40" s="126" t="str">
        <f>IF(AND(Planungsübersicht!$E44&gt;1990,TYPE(Planungsübersicht!$E44)=1),Planungsübersicht!C44," ")</f>
        <v>Ü9</v>
      </c>
      <c r="C40" s="126" t="str">
        <f>IF(AND(Planungsübersicht!$E44&gt;1990,TYPE(Planungsübersicht!$E44)=1),Planungsübersicht!D44," ")</f>
        <v xml:space="preserve">Aufstellen von Grünpflanzen in den Gebäuden </v>
      </c>
      <c r="D40" s="126">
        <f>IF(AND(Planungsübersicht!$E44&gt;1990,TYPE(Planungsübersicht!$E44)=1),Planungsübersicht!E44," ")</f>
        <v>2021</v>
      </c>
      <c r="E40" s="127" t="str">
        <f>IF(AND(Planungsübersicht!$E44&gt;1990,TYPE(Planungsübersicht!$E44)=1),Planungsübersicht!F44," ")</f>
        <v>umgesetzt</v>
      </c>
      <c r="F40" s="126" t="str">
        <f>IF(AND(Planungsübersicht!$E44&gt;1990,TYPE(Planungsübersicht!$E44)=1),Planungsübersicht!G44," ")</f>
        <v>Britta Ermlich</v>
      </c>
      <c r="G40" s="126" t="str">
        <f>IF(AND(Planungsübersicht!$E44&gt;1990,TYPE(Planungsübersicht!$E44)=1),Planungsübersicht!H44," ")</f>
        <v>Britta Ermlich, Fachfirma</v>
      </c>
      <c r="H40" s="126">
        <f>IF(AND(Planungsübersicht!$E44&gt;1990,TYPE(Planungsübersicht!$E44)=1),MAX(Planungsübersicht!I44:Z44)," ")</f>
        <v>0</v>
      </c>
    </row>
    <row r="41" spans="2:8">
      <c r="B41" s="126" t="str">
        <f>IF(AND(Planungsübersicht!$E45&gt;1990,TYPE(Planungsübersicht!$E45)=1),Planungsübersicht!C45," ")</f>
        <v xml:space="preserve"> </v>
      </c>
      <c r="C41" s="126" t="str">
        <f>IF(AND(Planungsübersicht!$E45&gt;1990,TYPE(Planungsübersicht!$E45)=1),Planungsübersicht!D45," ")</f>
        <v xml:space="preserve"> </v>
      </c>
      <c r="D41" s="126" t="str">
        <f>IF(AND(Planungsübersicht!$E45&gt;1990,TYPE(Planungsübersicht!$E45)=1),Planungsübersicht!E45," ")</f>
        <v xml:space="preserve"> </v>
      </c>
      <c r="E41" s="127" t="str">
        <f>IF(AND(Planungsübersicht!$E45&gt;1990,TYPE(Planungsübersicht!$E45)=1),Planungsübersicht!F45," ")</f>
        <v xml:space="preserve"> </v>
      </c>
      <c r="F41" s="126" t="str">
        <f>IF(AND(Planungsübersicht!$E45&gt;1990,TYPE(Planungsübersicht!$E45)=1),Planungsübersicht!G45," ")</f>
        <v xml:space="preserve"> </v>
      </c>
      <c r="G41" s="126" t="str">
        <f>IF(AND(Planungsübersicht!$E45&gt;1990,TYPE(Planungsübersicht!$E45)=1),Planungsübersicht!H45," ")</f>
        <v xml:space="preserve"> </v>
      </c>
      <c r="H41" s="126" t="str">
        <f>IF(AND(Planungsübersicht!$E45&gt;1990,TYPE(Planungsübersicht!$E45)=1),MAX(Planungsübersicht!I45:Z45)," ")</f>
        <v xml:space="preserve"> </v>
      </c>
    </row>
    <row r="42" spans="2:8" ht="39.6">
      <c r="B42" s="126" t="str">
        <f>IF(AND(Planungsübersicht!$E46&gt;1990,TYPE(Planungsübersicht!$E46)=1),Planungsübersicht!C46," ")</f>
        <v>Ü10</v>
      </c>
      <c r="C42" s="126" t="str">
        <f>IF(AND(Planungsübersicht!$E46&gt;1990,TYPE(Planungsübersicht!$E46)=1),Planungsübersicht!D46," ")</f>
        <v>Aufstellen von 2 Bienenstöcken im Schulgarten</v>
      </c>
      <c r="D42" s="126">
        <f>IF(AND(Planungsübersicht!$E46&gt;1990,TYPE(Planungsübersicht!$E46)=1),Planungsübersicht!E46," ")</f>
        <v>2020</v>
      </c>
      <c r="E42" s="127" t="str">
        <f>IF(AND(Planungsübersicht!$E46&gt;1990,TYPE(Planungsübersicht!$E46)=1),Planungsübersicht!F46," ")</f>
        <v>umgesetzt</v>
      </c>
      <c r="F42" s="126" t="str">
        <f>IF(AND(Planungsübersicht!$E46&gt;1990,TYPE(Planungsübersicht!$E46)=1),Planungsübersicht!G46," ")</f>
        <v>Bianca Ristow</v>
      </c>
      <c r="G42" s="126" t="str">
        <f>IF(AND(Planungsübersicht!$E46&gt;1990,TYPE(Planungsübersicht!$E46)=1),Planungsübersicht!H46," ")</f>
        <v>Bianca Ristow, Imker</v>
      </c>
      <c r="H42" s="126">
        <f>IF(AND(Planungsübersicht!$E46&gt;1990,TYPE(Planungsübersicht!$E46)=1),MAX(Planungsübersicht!I46:Z46)," ")</f>
        <v>0</v>
      </c>
    </row>
    <row r="43" spans="2:8">
      <c r="B43" s="126" t="str">
        <f>IF(AND(Planungsübersicht!$E47&gt;1990,TYPE(Planungsübersicht!$E47)=1),Planungsübersicht!C47," ")</f>
        <v xml:space="preserve"> </v>
      </c>
      <c r="C43" s="126" t="str">
        <f>IF(AND(Planungsübersicht!$E47&gt;1990,TYPE(Planungsübersicht!$E47)=1),Planungsübersicht!D47," ")</f>
        <v xml:space="preserve"> </v>
      </c>
      <c r="D43" s="126" t="str">
        <f>IF(AND(Planungsübersicht!$E47&gt;1990,TYPE(Planungsübersicht!$E47)=1),Planungsübersicht!E47," ")</f>
        <v xml:space="preserve"> </v>
      </c>
      <c r="E43" s="127" t="str">
        <f>IF(AND(Planungsübersicht!$E47&gt;1990,TYPE(Planungsübersicht!$E47)=1),Planungsübersicht!F47," ")</f>
        <v xml:space="preserve"> </v>
      </c>
      <c r="F43" s="126" t="str">
        <f>IF(AND(Planungsübersicht!$E47&gt;1990,TYPE(Planungsübersicht!$E47)=1),Planungsübersicht!G47," ")</f>
        <v xml:space="preserve"> </v>
      </c>
      <c r="G43" s="126" t="str">
        <f>IF(AND(Planungsübersicht!$E47&gt;1990,TYPE(Planungsübersicht!$E47)=1),Planungsübersicht!H47," ")</f>
        <v xml:space="preserve"> </v>
      </c>
      <c r="H43" s="126" t="str">
        <f>IF(AND(Planungsübersicht!$E47&gt;1990,TYPE(Planungsübersicht!$E47)=1),MAX(Planungsübersicht!I47:Z47)," ")</f>
        <v xml:space="preserve"> </v>
      </c>
    </row>
    <row r="44" spans="2:8" ht="79.2">
      <c r="B44" s="126" t="str">
        <f>IF(AND(Planungsübersicht!$E48&gt;1990,TYPE(Planungsübersicht!$E48)=1),Planungsübersicht!C48," ")</f>
        <v>Ü11</v>
      </c>
      <c r="C44" s="126" t="str">
        <f>IF(AND(Planungsübersicht!$E48&gt;1990,TYPE(Planungsübersicht!$E48)=1),Planungsübersicht!D48," ")</f>
        <v>Sammeln von Regenwasser durch Aufstellen von Regenwassertonnen</v>
      </c>
      <c r="D44" s="126">
        <f>IF(AND(Planungsübersicht!$E48&gt;1990,TYPE(Planungsübersicht!$E48)=1),Planungsübersicht!E48," ")</f>
        <v>2024</v>
      </c>
      <c r="E44" s="127" t="str">
        <f>IF(AND(Planungsübersicht!$E48&gt;1990,TYPE(Planungsübersicht!$E48)=1),Planungsübersicht!F48," ")</f>
        <v>zukünftiger Termin</v>
      </c>
      <c r="F44" s="126">
        <f>IF(AND(Planungsübersicht!$E48&gt;1990,TYPE(Planungsübersicht!$E48)=1),Planungsübersicht!G48," ")</f>
        <v>0</v>
      </c>
      <c r="G44" s="126">
        <f>IF(AND(Planungsübersicht!$E48&gt;1990,TYPE(Planungsübersicht!$E48)=1),Planungsübersicht!H48," ")</f>
        <v>0</v>
      </c>
      <c r="H44" s="126">
        <f>IF(AND(Planungsübersicht!$E48&gt;1990,TYPE(Planungsübersicht!$E48)=1),MAX(Planungsübersicht!I48:Z48)," ")</f>
        <v>0</v>
      </c>
    </row>
    <row r="45" spans="2:8">
      <c r="B45" s="126" t="str">
        <f>IF(AND(Planungsübersicht!$E49&gt;1990,TYPE(Planungsübersicht!$E49)=1),Planungsübersicht!C49," ")</f>
        <v xml:space="preserve"> </v>
      </c>
      <c r="C45" s="126" t="str">
        <f>IF(AND(Planungsübersicht!$E49&gt;1990,TYPE(Planungsübersicht!$E49)=1),Planungsübersicht!D49," ")</f>
        <v xml:space="preserve"> </v>
      </c>
      <c r="D45" s="126" t="str">
        <f>IF(AND(Planungsübersicht!$E49&gt;1990,TYPE(Planungsübersicht!$E49)=1),Planungsübersicht!E49," ")</f>
        <v xml:space="preserve"> </v>
      </c>
      <c r="E45" s="127" t="str">
        <f>IF(AND(Planungsübersicht!$E49&gt;1990,TYPE(Planungsübersicht!$E49)=1),Planungsübersicht!F49," ")</f>
        <v xml:space="preserve"> </v>
      </c>
      <c r="F45" s="126" t="str">
        <f>IF(AND(Planungsübersicht!$E49&gt;1990,TYPE(Planungsübersicht!$E49)=1),Planungsübersicht!G49," ")</f>
        <v xml:space="preserve"> </v>
      </c>
      <c r="G45" s="126" t="str">
        <f>IF(AND(Planungsübersicht!$E49&gt;1990,TYPE(Planungsübersicht!$E49)=1),Planungsübersicht!H49," ")</f>
        <v xml:space="preserve"> </v>
      </c>
      <c r="H45" s="126" t="str">
        <f>IF(AND(Planungsübersicht!$E49&gt;1990,TYPE(Planungsübersicht!$E49)=1),MAX(Planungsübersicht!I49:Z49)," ")</f>
        <v xml:space="preserve"> </v>
      </c>
    </row>
    <row r="46" spans="2:8" ht="118.8">
      <c r="B46" s="126" t="str">
        <f>IF(AND(Planungsübersicht!$E50&gt;1990,TYPE(Planungsübersicht!$E50)=1),Planungsübersicht!C50," ")</f>
        <v>Ü12</v>
      </c>
      <c r="C46" s="126" t="str">
        <f>IF(AND(Planungsübersicht!$E50&gt;1990,TYPE(Planungsübersicht!$E50)=1),Planungsübersicht!D50," ")</f>
        <v xml:space="preserve">Nachhaltigkeit als Unterrichtsinhalt im LMHimplementieren: WIR-Projekt "Tu Du`s – wir packen die Ziele der Nachhaltigkeit an!" </v>
      </c>
      <c r="D46" s="126">
        <f>IF(AND(Planungsübersicht!$E50&gt;1990,TYPE(Planungsübersicht!$E50)=1),Planungsübersicht!E50," ")</f>
        <v>2023</v>
      </c>
      <c r="E46" s="127" t="str">
        <f>IF(AND(Planungsübersicht!$E50&gt;1990,TYPE(Planungsübersicht!$E50)=1),Planungsübersicht!F50," ")</f>
        <v>wird laufend umgesetzt</v>
      </c>
      <c r="F46" s="126" t="str">
        <f>IF(AND(Planungsübersicht!$E50&gt;1990,TYPE(Planungsübersicht!$E50)=1),Planungsübersicht!G50," ")</f>
        <v>Franziska Eisenschmidt</v>
      </c>
      <c r="G46" s="126" t="str">
        <f>IF(AND(Planungsübersicht!$E50&gt;1990,TYPE(Planungsübersicht!$E50)=1),Planungsübersicht!H50," ")</f>
        <v>Bianca Ristow, Franziska Eisenschmidt, Annerose Lillge</v>
      </c>
      <c r="H46" s="126">
        <f>IF(AND(Planungsübersicht!$E50&gt;1990,TYPE(Planungsübersicht!$E50)=1),MAX(Planungsübersicht!I50:Z50)," ")</f>
        <v>0</v>
      </c>
    </row>
    <row r="47" spans="2:8">
      <c r="B47" s="126" t="str">
        <f>IF(AND(Planungsübersicht!$E51&gt;1990,TYPE(Planungsübersicht!$E51)=1),Planungsübersicht!C51," ")</f>
        <v xml:space="preserve"> </v>
      </c>
      <c r="C47" s="126" t="str">
        <f>IF(AND(Planungsübersicht!$E51&gt;1990,TYPE(Planungsübersicht!$E51)=1),Planungsübersicht!D51," ")</f>
        <v xml:space="preserve"> </v>
      </c>
      <c r="D47" s="126" t="str">
        <f>IF(AND(Planungsübersicht!$E51&gt;1990,TYPE(Planungsübersicht!$E51)=1),Planungsübersicht!E51," ")</f>
        <v xml:space="preserve"> </v>
      </c>
      <c r="E47" s="127" t="str">
        <f>IF(AND(Planungsübersicht!$E51&gt;1990,TYPE(Planungsübersicht!$E51)=1),Planungsübersicht!F51," ")</f>
        <v xml:space="preserve"> </v>
      </c>
      <c r="F47" s="126" t="str">
        <f>IF(AND(Planungsübersicht!$E51&gt;1990,TYPE(Planungsübersicht!$E51)=1),Planungsübersicht!G51," ")</f>
        <v xml:space="preserve"> </v>
      </c>
      <c r="G47" s="126" t="str">
        <f>IF(AND(Planungsübersicht!$E51&gt;1990,TYPE(Planungsübersicht!$E51)=1),Planungsübersicht!H51," ")</f>
        <v xml:space="preserve"> </v>
      </c>
      <c r="H47" s="126" t="str">
        <f>IF(AND(Planungsübersicht!$E51&gt;1990,TYPE(Planungsübersicht!$E51)=1),MAX(Planungsübersicht!I51:Z51)," ")</f>
        <v xml:space="preserve"> </v>
      </c>
    </row>
    <row r="48" spans="2:8" ht="66">
      <c r="B48" s="126" t="str">
        <f>IF(AND(Planungsübersicht!$E52&gt;1990,TYPE(Planungsübersicht!$E52)=1),Planungsübersicht!C52," ")</f>
        <v>Ü13</v>
      </c>
      <c r="C48" s="126" t="str">
        <f>IF(AND(Planungsübersicht!$E52&gt;1990,TYPE(Planungsübersicht!$E52)=1),Planungsübersicht!D52," ")</f>
        <v>Projekt zur Sichtbarmachung von Aktivitäten zur BNE an der BS 03</v>
      </c>
      <c r="D48" s="126">
        <f>IF(AND(Planungsübersicht!$E52&gt;1990,TYPE(Planungsübersicht!$E52)=1),Planungsübersicht!E52," ")</f>
        <v>2025</v>
      </c>
      <c r="E48" s="127" t="str">
        <f>IF(AND(Planungsübersicht!$E52&gt;1990,TYPE(Planungsübersicht!$E52)=1),Planungsübersicht!F52," ")</f>
        <v>zukünftiger Termin</v>
      </c>
      <c r="F48" s="126" t="str">
        <f>IF(AND(Planungsübersicht!$E52&gt;1990,TYPE(Planungsübersicht!$E52)=1),Planungsübersicht!G52," ")</f>
        <v>UMB</v>
      </c>
      <c r="G48" s="126" t="str">
        <f>IF(AND(Planungsübersicht!$E52&gt;1990,TYPE(Planungsübersicht!$E52)=1),Planungsübersicht!H52," ")</f>
        <v>externer Anbieter (Frauke Puttfarken), gefördert von Klimaschutzstiftung</v>
      </c>
      <c r="H48" s="126">
        <f>IF(AND(Planungsübersicht!$E52&gt;1990,TYPE(Planungsübersicht!$E52)=1),MAX(Planungsübersicht!I52:Z52)," ")</f>
        <v>0</v>
      </c>
    </row>
    <row r="49" spans="2:8">
      <c r="B49" s="126" t="str">
        <f>IF(AND(Planungsübersicht!$E53&gt;1990,TYPE(Planungsübersicht!$E53)=1),Planungsübersicht!C53," ")</f>
        <v xml:space="preserve"> </v>
      </c>
      <c r="C49" s="126" t="str">
        <f>IF(AND(Planungsübersicht!$E53&gt;1990,TYPE(Planungsübersicht!$E53)=1),Planungsübersicht!D53," ")</f>
        <v xml:space="preserve"> </v>
      </c>
      <c r="D49" s="126" t="str">
        <f>IF(AND(Planungsübersicht!$E53&gt;1990,TYPE(Planungsübersicht!$E53)=1),Planungsübersicht!E53," ")</f>
        <v xml:space="preserve"> </v>
      </c>
      <c r="E49" s="127" t="str">
        <f>IF(AND(Planungsübersicht!$E53&gt;1990,TYPE(Planungsübersicht!$E53)=1),Planungsübersicht!F53," ")</f>
        <v xml:space="preserve"> </v>
      </c>
      <c r="F49" s="126" t="str">
        <f>IF(AND(Planungsübersicht!$E53&gt;1990,TYPE(Planungsübersicht!$E53)=1),Planungsübersicht!G53," ")</f>
        <v xml:space="preserve"> </v>
      </c>
      <c r="G49" s="126" t="str">
        <f>IF(AND(Planungsübersicht!$E53&gt;1990,TYPE(Planungsübersicht!$E53)=1),Planungsübersicht!H53," ")</f>
        <v xml:space="preserve"> </v>
      </c>
      <c r="H49" s="126" t="str">
        <f>IF(AND(Planungsübersicht!$E53&gt;1990,TYPE(Planungsübersicht!$E53)=1),MAX(Planungsübersicht!I53:Z53)," ")</f>
        <v xml:space="preserve"> </v>
      </c>
    </row>
    <row r="50" spans="2:8">
      <c r="B50" s="126" t="str">
        <f>IF(AND(Planungsübersicht!$E70&gt;1990,TYPE(Planungsübersicht!$E70)=1),Planungsübersicht!C70," ")</f>
        <v xml:space="preserve"> </v>
      </c>
      <c r="C50" s="126" t="str">
        <f>IF(AND(Planungsübersicht!$E70&gt;1990,TYPE(Planungsübersicht!$E70)=1),Planungsübersicht!D70," ")</f>
        <v xml:space="preserve"> </v>
      </c>
      <c r="D50" s="126" t="str">
        <f>IF(AND(Planungsübersicht!$E70&gt;1990,TYPE(Planungsübersicht!$E70)=1),Planungsübersicht!E70," ")</f>
        <v xml:space="preserve"> </v>
      </c>
      <c r="E50" s="127" t="str">
        <f>IF(AND(Planungsübersicht!$E70&gt;1990,TYPE(Planungsübersicht!$E70)=1),Planungsübersicht!F70," ")</f>
        <v xml:space="preserve"> </v>
      </c>
      <c r="F50" s="126" t="str">
        <f>IF(AND(Planungsübersicht!$E70&gt;1990,TYPE(Planungsübersicht!$E70)=1),Planungsübersicht!G70," ")</f>
        <v xml:space="preserve"> </v>
      </c>
      <c r="G50" s="126" t="str">
        <f>IF(AND(Planungsübersicht!$E70&gt;1990,TYPE(Planungsübersicht!$E70)=1),Planungsübersicht!H70," ")</f>
        <v xml:space="preserve"> </v>
      </c>
      <c r="H50" s="126" t="str">
        <f>IF(AND(Planungsübersicht!$E70&gt;1990,TYPE(Planungsübersicht!$E70)=1),MAX(Planungsübersicht!I70:Z70)," ")</f>
        <v xml:space="preserve"> </v>
      </c>
    </row>
    <row r="51" spans="2:8">
      <c r="B51" s="126" t="str">
        <f>IF(AND(Planungsübersicht!$E71&gt;1990,TYPE(Planungsübersicht!$E71)=1),Planungsübersicht!C71," ")</f>
        <v xml:space="preserve"> </v>
      </c>
      <c r="C51" s="126" t="str">
        <f>IF(AND(Planungsübersicht!$E71&gt;1990,TYPE(Planungsübersicht!$E71)=1),Planungsübersicht!D71," ")</f>
        <v xml:space="preserve"> </v>
      </c>
      <c r="D51" s="126" t="str">
        <f>IF(AND(Planungsübersicht!$E71&gt;1990,TYPE(Planungsübersicht!$E71)=1),Planungsübersicht!E71," ")</f>
        <v xml:space="preserve"> </v>
      </c>
      <c r="E51" s="127" t="str">
        <f>IF(AND(Planungsübersicht!$E71&gt;1990,TYPE(Planungsübersicht!$E71)=1),Planungsübersicht!F71," ")</f>
        <v xml:space="preserve"> </v>
      </c>
      <c r="F51" s="126" t="str">
        <f>IF(AND(Planungsübersicht!$E71&gt;1990,TYPE(Planungsübersicht!$E71)=1),Planungsübersicht!G71," ")</f>
        <v xml:space="preserve"> </v>
      </c>
      <c r="G51" s="126" t="str">
        <f>IF(AND(Planungsübersicht!$E71&gt;1990,TYPE(Planungsübersicht!$E71)=1),Planungsübersicht!H71," ")</f>
        <v xml:space="preserve"> </v>
      </c>
      <c r="H51" s="126" t="str">
        <f>IF(AND(Planungsübersicht!$E71&gt;1990,TYPE(Planungsübersicht!$E71)=1),MAX(Planungsübersicht!I71:Z71)," ")</f>
        <v xml:space="preserve"> </v>
      </c>
    </row>
    <row r="52" spans="2:8">
      <c r="B52" s="126" t="e">
        <f>IF(AND(#REF!&gt;1990,TYPE(#REF!)=1),#REF!," ")</f>
        <v>#REF!</v>
      </c>
      <c r="C52" s="126" t="e">
        <f>IF(AND(#REF!&gt;1990,TYPE(#REF!)=1),#REF!," ")</f>
        <v>#REF!</v>
      </c>
      <c r="D52" s="126" t="e">
        <f>IF(AND(#REF!&gt;1990,TYPE(#REF!)=1),#REF!," ")</f>
        <v>#REF!</v>
      </c>
      <c r="E52" s="127" t="e">
        <f>IF(AND(#REF!&gt;1990,TYPE(#REF!)=1),#REF!," ")</f>
        <v>#REF!</v>
      </c>
      <c r="F52" s="126" t="e">
        <f>IF(AND(#REF!&gt;1990,TYPE(#REF!)=1),#REF!," ")</f>
        <v>#REF!</v>
      </c>
      <c r="G52" s="126" t="e">
        <f>IF(AND(#REF!&gt;1990,TYPE(#REF!)=1),#REF!," ")</f>
        <v>#REF!</v>
      </c>
      <c r="H52" s="126" t="e">
        <f>IF(AND(#REF!&gt;1990,TYPE(#REF!)=1),MAX(#REF!)," ")</f>
        <v>#REF!</v>
      </c>
    </row>
    <row r="53" spans="2:8">
      <c r="B53" s="126" t="e">
        <f>IF(AND(#REF!&gt;1990,TYPE(#REF!)=1),#REF!," ")</f>
        <v>#REF!</v>
      </c>
      <c r="C53" s="126" t="e">
        <f>IF(AND(#REF!&gt;1990,TYPE(#REF!)=1),#REF!," ")</f>
        <v>#REF!</v>
      </c>
      <c r="D53" s="126" t="e">
        <f>IF(AND(#REF!&gt;1990,TYPE(#REF!)=1),#REF!," ")</f>
        <v>#REF!</v>
      </c>
      <c r="E53" s="127" t="e">
        <f>IF(AND(#REF!&gt;1990,TYPE(#REF!)=1),#REF!," ")</f>
        <v>#REF!</v>
      </c>
      <c r="F53" s="126" t="e">
        <f>IF(AND(#REF!&gt;1990,TYPE(#REF!)=1),#REF!," ")</f>
        <v>#REF!</v>
      </c>
      <c r="G53" s="126" t="e">
        <f>IF(AND(#REF!&gt;1990,TYPE(#REF!)=1),#REF!," ")</f>
        <v>#REF!</v>
      </c>
      <c r="H53" s="126" t="e">
        <f>IF(AND(#REF!&gt;1990,TYPE(#REF!)=1),MAX(#REF!)," ")</f>
        <v>#REF!</v>
      </c>
    </row>
    <row r="54" spans="2:8">
      <c r="B54" s="126" t="str">
        <f>IF(AND(Planungsübersicht!$E72&gt;1990,TYPE(Planungsübersicht!$E72)=1),Planungsübersicht!C72," ")</f>
        <v xml:space="preserve"> </v>
      </c>
      <c r="C54" s="126" t="str">
        <f>IF(AND(Planungsübersicht!$E72&gt;1990,TYPE(Planungsübersicht!$E72)=1),Planungsübersicht!D72," ")</f>
        <v xml:space="preserve"> </v>
      </c>
      <c r="D54" s="126" t="str">
        <f>IF(AND(Planungsübersicht!$E72&gt;1990,TYPE(Planungsübersicht!$E72)=1),Planungsübersicht!E72," ")</f>
        <v xml:space="preserve"> </v>
      </c>
      <c r="E54" s="127" t="str">
        <f>IF(AND(Planungsübersicht!$E72&gt;1990,TYPE(Planungsübersicht!$E72)=1),Planungsübersicht!F72," ")</f>
        <v xml:space="preserve"> </v>
      </c>
      <c r="F54" s="126" t="str">
        <f>IF(AND(Planungsübersicht!$E72&gt;1990,TYPE(Planungsübersicht!$E72)=1),Planungsübersicht!G72," ")</f>
        <v xml:space="preserve"> </v>
      </c>
      <c r="G54" s="126" t="str">
        <f>IF(AND(Planungsübersicht!$E72&gt;1990,TYPE(Planungsübersicht!$E72)=1),Planungsübersicht!H72," ")</f>
        <v xml:space="preserve"> </v>
      </c>
      <c r="H54" s="126" t="str">
        <f>IF(AND(Planungsübersicht!$E72&gt;1990,TYPE(Planungsübersicht!$E72)=1),MAX(Planungsübersicht!I72:Z72)," ")</f>
        <v xml:space="preserve"> </v>
      </c>
    </row>
    <row r="55" spans="2:8">
      <c r="B55" s="126" t="str">
        <f>IF(AND(Planungsübersicht!$E73&gt;1990,TYPE(Planungsübersicht!$E73)=1),Planungsübersicht!C73," ")</f>
        <v xml:space="preserve"> </v>
      </c>
      <c r="C55" s="126" t="str">
        <f>IF(AND(Planungsübersicht!$E73&gt;1990,TYPE(Planungsübersicht!$E73)=1),Planungsübersicht!D73," ")</f>
        <v xml:space="preserve"> </v>
      </c>
      <c r="D55" s="126" t="str">
        <f>IF(AND(Planungsübersicht!$E73&gt;1990,TYPE(Planungsübersicht!$E73)=1),Planungsübersicht!E73," ")</f>
        <v xml:space="preserve"> </v>
      </c>
      <c r="E55" s="127" t="str">
        <f>IF(AND(Planungsübersicht!$E73&gt;1990,TYPE(Planungsübersicht!$E73)=1),Planungsübersicht!F73," ")</f>
        <v xml:space="preserve"> </v>
      </c>
      <c r="F55" s="126" t="str">
        <f>IF(AND(Planungsübersicht!$E73&gt;1990,TYPE(Planungsübersicht!$E73)=1),Planungsübersicht!G73," ")</f>
        <v xml:space="preserve"> </v>
      </c>
      <c r="G55" s="126" t="str">
        <f>IF(AND(Planungsübersicht!$E73&gt;1990,TYPE(Planungsübersicht!$E73)=1),Planungsübersicht!H73," ")</f>
        <v xml:space="preserve"> </v>
      </c>
      <c r="H55" s="126" t="str">
        <f>IF(AND(Planungsübersicht!$E73&gt;1990,TYPE(Planungsübersicht!$E73)=1),MAX(Planungsübersicht!I73:Z73)," ")</f>
        <v xml:space="preserve"> </v>
      </c>
    </row>
    <row r="56" spans="2:8">
      <c r="B56" s="126" t="str">
        <f>IF(AND(Planungsübersicht!$E74&gt;1990,TYPE(Planungsübersicht!$E74)=1),Planungsübersicht!C74," ")</f>
        <v xml:space="preserve"> </v>
      </c>
      <c r="C56" s="126" t="str">
        <f>IF(AND(Planungsübersicht!$E74&gt;1990,TYPE(Planungsübersicht!$E74)=1),Planungsübersicht!D74," ")</f>
        <v xml:space="preserve"> </v>
      </c>
      <c r="D56" s="126" t="str">
        <f>IF(AND(Planungsübersicht!$E74&gt;1990,TYPE(Planungsübersicht!$E74)=1),Planungsübersicht!E74," ")</f>
        <v xml:space="preserve"> </v>
      </c>
      <c r="E56" s="127" t="str">
        <f>IF(AND(Planungsübersicht!$E74&gt;1990,TYPE(Planungsübersicht!$E74)=1),Planungsübersicht!F74," ")</f>
        <v xml:space="preserve"> </v>
      </c>
      <c r="F56" s="126" t="str">
        <f>IF(AND(Planungsübersicht!$E74&gt;1990,TYPE(Planungsübersicht!$E74)=1),Planungsübersicht!G74," ")</f>
        <v xml:space="preserve"> </v>
      </c>
      <c r="G56" s="126" t="str">
        <f>IF(AND(Planungsübersicht!$E74&gt;1990,TYPE(Planungsübersicht!$E74)=1),Planungsübersicht!H74," ")</f>
        <v xml:space="preserve"> </v>
      </c>
      <c r="H56" s="126" t="str">
        <f>IF(AND(Planungsübersicht!$E74&gt;1990,TYPE(Planungsübersicht!$E74)=1),MAX(Planungsübersicht!I74:Z74)," ")</f>
        <v xml:space="preserve"> </v>
      </c>
    </row>
    <row r="57" spans="2:8">
      <c r="B57" s="126" t="str">
        <f>IF(AND(Planungsübersicht!$E75&gt;1990,TYPE(Planungsübersicht!$E75)=1),Planungsübersicht!C75," ")</f>
        <v xml:space="preserve"> </v>
      </c>
      <c r="C57" s="126" t="str">
        <f>IF(AND(Planungsübersicht!$E75&gt;1990,TYPE(Planungsübersicht!$E75)=1),Planungsübersicht!D75," ")</f>
        <v xml:space="preserve"> </v>
      </c>
      <c r="D57" s="126" t="str">
        <f>IF(AND(Planungsübersicht!$E75&gt;1990,TYPE(Planungsübersicht!$E75)=1),Planungsübersicht!E75," ")</f>
        <v xml:space="preserve"> </v>
      </c>
      <c r="E57" s="127" t="str">
        <f>IF(AND(Planungsübersicht!$E75&gt;1990,TYPE(Planungsübersicht!$E75)=1),Planungsübersicht!F75," ")</f>
        <v xml:space="preserve"> </v>
      </c>
      <c r="F57" s="126" t="str">
        <f>IF(AND(Planungsübersicht!$E75&gt;1990,TYPE(Planungsübersicht!$E75)=1),Planungsübersicht!G75," ")</f>
        <v xml:space="preserve"> </v>
      </c>
      <c r="G57" s="126" t="str">
        <f>IF(AND(Planungsübersicht!$E75&gt;1990,TYPE(Planungsübersicht!$E75)=1),Planungsübersicht!H75," ")</f>
        <v xml:space="preserve"> </v>
      </c>
      <c r="H57" s="126" t="str">
        <f>IF(AND(Planungsübersicht!$E75&gt;1990,TYPE(Planungsübersicht!$E75)=1),MAX(Planungsübersicht!I75:Z75)," ")</f>
        <v xml:space="preserve"> </v>
      </c>
    </row>
    <row r="58" spans="2:8">
      <c r="B58" s="126" t="str">
        <f>IF(AND(Planungsübersicht!$E76&gt;1990,TYPE(Planungsübersicht!$E76)=1),Planungsübersicht!C76," ")</f>
        <v xml:space="preserve"> </v>
      </c>
      <c r="C58" s="126" t="str">
        <f>IF(AND(Planungsübersicht!$E76&gt;1990,TYPE(Planungsübersicht!$E76)=1),Planungsübersicht!D76," ")</f>
        <v xml:space="preserve"> </v>
      </c>
      <c r="D58" s="126" t="str">
        <f>IF(AND(Planungsübersicht!$E76&gt;1990,TYPE(Planungsübersicht!$E76)=1),Planungsübersicht!E76," ")</f>
        <v xml:space="preserve"> </v>
      </c>
      <c r="E58" s="127" t="str">
        <f>IF(AND(Planungsübersicht!$E76&gt;1990,TYPE(Planungsübersicht!$E76)=1),Planungsübersicht!F76," ")</f>
        <v xml:space="preserve"> </v>
      </c>
      <c r="F58" s="126" t="str">
        <f>IF(AND(Planungsübersicht!$E76&gt;1990,TYPE(Planungsübersicht!$E76)=1),Planungsübersicht!G76," ")</f>
        <v xml:space="preserve"> </v>
      </c>
      <c r="G58" s="126" t="str">
        <f>IF(AND(Planungsübersicht!$E76&gt;1990,TYPE(Planungsübersicht!$E76)=1),Planungsübersicht!H76," ")</f>
        <v xml:space="preserve"> </v>
      </c>
      <c r="H58" s="126" t="str">
        <f>IF(AND(Planungsübersicht!$E76&gt;1990,TYPE(Planungsübersicht!$E76)=1),MAX(Planungsübersicht!I76:Z76)," ")</f>
        <v xml:space="preserve"> </v>
      </c>
    </row>
    <row r="59" spans="2:8">
      <c r="B59" s="126" t="str">
        <f>IF(AND(Planungsübersicht!$E77&gt;1990,TYPE(Planungsübersicht!$E77)=1),Planungsübersicht!C77," ")</f>
        <v xml:space="preserve"> </v>
      </c>
      <c r="C59" s="126" t="str">
        <f>IF(AND(Planungsübersicht!$E77&gt;1990,TYPE(Planungsübersicht!$E77)=1),Planungsübersicht!D77," ")</f>
        <v xml:space="preserve"> </v>
      </c>
      <c r="D59" s="126" t="str">
        <f>IF(AND(Planungsübersicht!$E77&gt;1990,TYPE(Planungsübersicht!$E77)=1),Planungsübersicht!E77," ")</f>
        <v xml:space="preserve"> </v>
      </c>
      <c r="E59" s="127" t="str">
        <f>IF(AND(Planungsübersicht!$E77&gt;1990,TYPE(Planungsübersicht!$E77)=1),Planungsübersicht!F77," ")</f>
        <v xml:space="preserve"> </v>
      </c>
      <c r="F59" s="126" t="str">
        <f>IF(AND(Planungsübersicht!$E77&gt;1990,TYPE(Planungsübersicht!$E77)=1),Planungsübersicht!G77," ")</f>
        <v xml:space="preserve"> </v>
      </c>
      <c r="G59" s="126" t="str">
        <f>IF(AND(Planungsübersicht!$E77&gt;1990,TYPE(Planungsübersicht!$E77)=1),Planungsübersicht!H77," ")</f>
        <v xml:space="preserve"> </v>
      </c>
      <c r="H59" s="126" t="str">
        <f>IF(AND(Planungsübersicht!$E77&gt;1990,TYPE(Planungsübersicht!$E77)=1),MAX(Planungsübersicht!I77:Z77)," ")</f>
        <v xml:space="preserve"> </v>
      </c>
    </row>
    <row r="60" spans="2:8" ht="66">
      <c r="B60" s="126" t="str">
        <f>IF(AND(Planungsübersicht!$E78&gt;1990,TYPE(Planungsübersicht!$E78)=1),Planungsübersicht!C78," ")</f>
        <v>W1</v>
      </c>
      <c r="C60" s="126" t="str">
        <f>IF(AND(Planungsübersicht!$E78&gt;1990,TYPE(Planungsübersicht!$E78)=1),Planungsübersicht!D78," ")</f>
        <v>Bezug regenerativer Energiequellen Fernwärme ausbauen</v>
      </c>
      <c r="D60" s="126">
        <f>IF(AND(Planungsübersicht!$E78&gt;1990,TYPE(Planungsübersicht!$E78)=1),Planungsübersicht!E78," ")</f>
        <v>2025</v>
      </c>
      <c r="E60" s="127" t="str">
        <f>IF(AND(Planungsübersicht!$E78&gt;1990,TYPE(Planungsübersicht!$E78)=1),Planungsübersicht!F78," ")</f>
        <v>zukünftiger Termin</v>
      </c>
      <c r="F60" s="126" t="str">
        <f>IF(AND(Planungsübersicht!$E78&gt;1990,TYPE(Planungsübersicht!$E78)=1),Planungsübersicht!G78," ")</f>
        <v>Schulleitung</v>
      </c>
      <c r="G60" s="126" t="str">
        <f>IF(AND(Planungsübersicht!$E78&gt;1990,TYPE(Planungsübersicht!$E78)=1),Planungsübersicht!H78," ")</f>
        <v>HEOS</v>
      </c>
      <c r="H60" s="126">
        <f>IF(AND(Planungsübersicht!$E78&gt;1990,TYPE(Planungsübersicht!$E78)=1),MAX(Planungsübersicht!I78:Z78)," ")</f>
        <v>0</v>
      </c>
    </row>
    <row r="61" spans="2:8">
      <c r="B61" s="126" t="str">
        <f>IF(AND(Planungsübersicht!$E79&gt;1990,TYPE(Planungsübersicht!$E79)=1),Planungsübersicht!C79," ")</f>
        <v xml:space="preserve"> </v>
      </c>
      <c r="C61" s="126" t="str">
        <f>IF(AND(Planungsübersicht!$E79&gt;1990,TYPE(Planungsübersicht!$E79)=1),Planungsübersicht!D79," ")</f>
        <v xml:space="preserve"> </v>
      </c>
      <c r="D61" s="126" t="str">
        <f>IF(AND(Planungsübersicht!$E79&gt;1990,TYPE(Planungsübersicht!$E79)=1),Planungsübersicht!E79," ")</f>
        <v xml:space="preserve"> </v>
      </c>
      <c r="E61" s="127" t="str">
        <f>IF(AND(Planungsübersicht!$E79&gt;1990,TYPE(Planungsübersicht!$E79)=1),Planungsübersicht!F79," ")</f>
        <v xml:space="preserve"> </v>
      </c>
      <c r="F61" s="126" t="str">
        <f>IF(AND(Planungsübersicht!$E79&gt;1990,TYPE(Planungsübersicht!$E79)=1),Planungsübersicht!G79," ")</f>
        <v xml:space="preserve"> </v>
      </c>
      <c r="G61" s="126" t="str">
        <f>IF(AND(Planungsübersicht!$E79&gt;1990,TYPE(Planungsübersicht!$E79)=1),Planungsübersicht!H79," ")</f>
        <v xml:space="preserve"> </v>
      </c>
      <c r="H61" s="126" t="str">
        <f>IF(AND(Planungsübersicht!$E79&gt;1990,TYPE(Planungsübersicht!$E79)=1),MAX(Planungsübersicht!I79:Z79)," ")</f>
        <v xml:space="preserve"> </v>
      </c>
    </row>
    <row r="62" spans="2:8" ht="52.8">
      <c r="B62" s="126" t="str">
        <f>IF(AND(Planungsübersicht!$E80&gt;1990,TYPE(Planungsübersicht!$E80)=1),Planungsübersicht!C80," ")</f>
        <v>W2</v>
      </c>
      <c r="C62" s="126" t="str">
        <f>IF(AND(Planungsübersicht!$E80&gt;1990,TYPE(Planungsübersicht!$E80)=1),Planungsübersicht!D80," ")</f>
        <v>Reduzierung der Heizkosten durch optimierte Nutzung</v>
      </c>
      <c r="D62" s="126">
        <f>IF(AND(Planungsübersicht!$E80&gt;1990,TYPE(Planungsübersicht!$E80)=1),Planungsübersicht!E80," ")</f>
        <v>2022</v>
      </c>
      <c r="E62" s="127" t="str">
        <f>IF(AND(Planungsübersicht!$E80&gt;1990,TYPE(Planungsübersicht!$E80)=1),Planungsübersicht!F80," ")</f>
        <v>wird laufend umgesetzt</v>
      </c>
      <c r="F62" s="126" t="str">
        <f>IF(AND(Planungsübersicht!$E80&gt;1990,TYPE(Planungsübersicht!$E80)=1),Planungsübersicht!G80," ")</f>
        <v>Hausmeister</v>
      </c>
      <c r="G62" s="126" t="str">
        <f>IF(AND(Planungsübersicht!$E80&gt;1990,TYPE(Planungsübersicht!$E80)=1),Planungsübersicht!H80," ")</f>
        <v>HEOS</v>
      </c>
      <c r="H62" s="126">
        <f>IF(AND(Planungsübersicht!$E80&gt;1990,TYPE(Planungsübersicht!$E80)=1),MAX(Planungsübersicht!I80:Z80)," ")</f>
        <v>0</v>
      </c>
    </row>
    <row r="63" spans="2:8">
      <c r="B63" s="126" t="str">
        <f>IF(AND(Planungsübersicht!$E81&gt;1990,TYPE(Planungsübersicht!$E81)=1),Planungsübersicht!C81," ")</f>
        <v xml:space="preserve"> </v>
      </c>
      <c r="C63" s="126" t="str">
        <f>IF(AND(Planungsübersicht!$E81&gt;1990,TYPE(Planungsübersicht!$E81)=1),Planungsübersicht!D81," ")</f>
        <v xml:space="preserve"> </v>
      </c>
      <c r="D63" s="126" t="str">
        <f>IF(AND(Planungsübersicht!$E81&gt;1990,TYPE(Planungsübersicht!$E81)=1),Planungsübersicht!E81," ")</f>
        <v xml:space="preserve"> </v>
      </c>
      <c r="E63" s="127" t="str">
        <f>IF(AND(Planungsübersicht!$E81&gt;1990,TYPE(Planungsübersicht!$E81)=1),Planungsübersicht!F81," ")</f>
        <v xml:space="preserve"> </v>
      </c>
      <c r="F63" s="126" t="str">
        <f>IF(AND(Planungsübersicht!$E81&gt;1990,TYPE(Planungsübersicht!$E81)=1),Planungsübersicht!G81," ")</f>
        <v xml:space="preserve"> </v>
      </c>
      <c r="G63" s="126" t="str">
        <f>IF(AND(Planungsübersicht!$E81&gt;1990,TYPE(Planungsübersicht!$E81)=1),Planungsübersicht!H81," ")</f>
        <v xml:space="preserve"> </v>
      </c>
      <c r="H63" s="126" t="str">
        <f>IF(AND(Planungsübersicht!$E81&gt;1990,TYPE(Planungsübersicht!$E81)=1),MAX(Planungsübersicht!I81:Z81)," ")</f>
        <v xml:space="preserve"> </v>
      </c>
    </row>
    <row r="64" spans="2:8" ht="79.2">
      <c r="B64" s="126" t="str">
        <f>IF(AND(Planungsübersicht!$E82&gt;1990,TYPE(Planungsübersicht!$E82)=1),Planungsübersicht!C82," ")</f>
        <v>W3</v>
      </c>
      <c r="C64" s="126" t="str">
        <f>IF(AND(Planungsübersicht!$E82&gt;1990,TYPE(Planungsübersicht!$E82)=1),Planungsübersicht!D82," ")</f>
        <v>Ursachenanalyse und Konzepterstellung für ein bedarfsgerechtes Heizen</v>
      </c>
      <c r="D64" s="126">
        <f>IF(AND(Planungsübersicht!$E82&gt;1990,TYPE(Planungsübersicht!$E82)=1),Planungsübersicht!E82," ")</f>
        <v>2023</v>
      </c>
      <c r="E64" s="127" t="str">
        <f>IF(AND(Planungsübersicht!$E82&gt;1990,TYPE(Planungsübersicht!$E82)=1),Planungsübersicht!F82," ")</f>
        <v>wird laufend umgesetzt</v>
      </c>
      <c r="F64" s="126" t="str">
        <f>IF(AND(Planungsübersicht!$E82&gt;1990,TYPE(Planungsübersicht!$E82)=1),Planungsübersicht!G82," ")</f>
        <v>Kerstin Alvarado</v>
      </c>
      <c r="G64" s="126" t="str">
        <f>IF(AND(Planungsübersicht!$E82&gt;1990,TYPE(Planungsübersicht!$E82)=1),Planungsübersicht!H82," ")</f>
        <v>HEOS</v>
      </c>
      <c r="H64" s="126">
        <f>IF(AND(Planungsübersicht!$E82&gt;1990,TYPE(Planungsübersicht!$E82)=1),MAX(Planungsübersicht!I82:Z82)," ")</f>
        <v>0</v>
      </c>
    </row>
    <row r="65" spans="2:8">
      <c r="B65" s="126" t="str">
        <f>IF(AND(Planungsübersicht!$E83&gt;1990,TYPE(Planungsübersicht!$E83)=1),Planungsübersicht!C83," ")</f>
        <v xml:space="preserve"> </v>
      </c>
      <c r="C65" s="126" t="str">
        <f>IF(AND(Planungsübersicht!$E83&gt;1990,TYPE(Planungsübersicht!$E83)=1),Planungsübersicht!D83," ")</f>
        <v xml:space="preserve"> </v>
      </c>
      <c r="D65" s="126" t="str">
        <f>IF(AND(Planungsübersicht!$E83&gt;1990,TYPE(Planungsübersicht!$E83)=1),Planungsübersicht!E83," ")</f>
        <v xml:space="preserve"> </v>
      </c>
      <c r="E65" s="127" t="str">
        <f>IF(AND(Planungsübersicht!$E83&gt;1990,TYPE(Planungsübersicht!$E83)=1),Planungsübersicht!F83," ")</f>
        <v xml:space="preserve"> </v>
      </c>
      <c r="F65" s="126" t="str">
        <f>IF(AND(Planungsübersicht!$E83&gt;1990,TYPE(Planungsübersicht!$E83)=1),Planungsübersicht!G83," ")</f>
        <v xml:space="preserve"> </v>
      </c>
      <c r="G65" s="126" t="str">
        <f>IF(AND(Planungsübersicht!$E83&gt;1990,TYPE(Planungsübersicht!$E83)=1),Planungsübersicht!H83," ")</f>
        <v xml:space="preserve"> </v>
      </c>
      <c r="H65" s="126" t="str">
        <f>IF(AND(Planungsübersicht!$E83&gt;1990,TYPE(Planungsübersicht!$E83)=1),MAX(Planungsübersicht!I83:Z83)," ")</f>
        <v xml:space="preserve"> </v>
      </c>
    </row>
    <row r="66" spans="2:8" ht="52.8">
      <c r="B66" s="126" t="str">
        <f>IF(AND(Planungsübersicht!$E84&gt;1990,TYPE(Planungsübersicht!$E84)=1),Planungsübersicht!C84," ")</f>
        <v>W4</v>
      </c>
      <c r="C66" s="126" t="str">
        <f>IF(AND(Planungsübersicht!$E84&gt;1990,TYPE(Planungsübersicht!$E84)=1),Planungsübersicht!D84," ")</f>
        <v>Sensibilisierung Heiz- und Lüftungsverhalten</v>
      </c>
      <c r="D66" s="126">
        <f>IF(AND(Planungsübersicht!$E84&gt;1990,TYPE(Planungsübersicht!$E84)=1),Planungsübersicht!E84," ")</f>
        <v>2023</v>
      </c>
      <c r="E66" s="127" t="str">
        <f>IF(AND(Planungsübersicht!$E84&gt;1990,TYPE(Planungsübersicht!$E84)=1),Planungsübersicht!F84," ")</f>
        <v>wird laufend umgesetzt</v>
      </c>
      <c r="F66" s="126" t="str">
        <f>IF(AND(Planungsübersicht!$E84&gt;1990,TYPE(Planungsübersicht!$E84)=1),Planungsübersicht!G84," ")</f>
        <v>Kerstin Alvarado</v>
      </c>
      <c r="G66" s="126" t="str">
        <f>IF(AND(Planungsübersicht!$E84&gt;1990,TYPE(Planungsübersicht!$E84)=1),Planungsübersicht!H84," ")</f>
        <v>Schulgemeinschaft, Energiebeauftragte der einzelnen Klassen</v>
      </c>
      <c r="H66" s="126">
        <f>IF(AND(Planungsübersicht!$E84&gt;1990,TYPE(Planungsübersicht!$E84)=1),MAX(Planungsübersicht!I84:Z84)," ")</f>
        <v>0</v>
      </c>
    </row>
    <row r="67" spans="2:8">
      <c r="B67" s="126" t="str">
        <f>IF(AND(Planungsübersicht!$E85&gt;1990,TYPE(Planungsübersicht!$E85)=1),Planungsübersicht!C85," ")</f>
        <v xml:space="preserve"> </v>
      </c>
      <c r="C67" s="126" t="str">
        <f>IF(AND(Planungsübersicht!$E85&gt;1990,TYPE(Planungsübersicht!$E85)=1),Planungsübersicht!D85," ")</f>
        <v xml:space="preserve"> </v>
      </c>
      <c r="D67" s="126" t="str">
        <f>IF(AND(Planungsübersicht!$E85&gt;1990,TYPE(Planungsübersicht!$E85)=1),Planungsübersicht!E85," ")</f>
        <v xml:space="preserve"> </v>
      </c>
      <c r="E67" s="127" t="str">
        <f>IF(AND(Planungsübersicht!$E85&gt;1990,TYPE(Planungsübersicht!$E85)=1),Planungsübersicht!F85," ")</f>
        <v xml:space="preserve"> </v>
      </c>
      <c r="F67" s="126" t="str">
        <f>IF(AND(Planungsübersicht!$E85&gt;1990,TYPE(Planungsübersicht!$E85)=1),Planungsübersicht!G85," ")</f>
        <v xml:space="preserve"> </v>
      </c>
      <c r="G67" s="126" t="str">
        <f>IF(AND(Planungsübersicht!$E85&gt;1990,TYPE(Planungsübersicht!$E85)=1),Planungsübersicht!H85," ")</f>
        <v xml:space="preserve"> </v>
      </c>
      <c r="H67" s="126" t="str">
        <f>IF(AND(Planungsübersicht!$E85&gt;1990,TYPE(Planungsübersicht!$E85)=1),MAX(Planungsübersicht!I85:Z85)," ")</f>
        <v xml:space="preserve"> </v>
      </c>
    </row>
    <row r="68" spans="2:8" ht="66">
      <c r="B68" s="126" t="str">
        <f>IF(AND(Planungsübersicht!$E86&gt;1990,TYPE(Planungsübersicht!$E86)=1),Planungsübersicht!C86," ")</f>
        <v>W5</v>
      </c>
      <c r="C68" s="126" t="str">
        <f>IF(AND(Planungsübersicht!$E86&gt;1990,TYPE(Planungsübersicht!$E86)=1),Planungsübersicht!D86," ")</f>
        <v>Einbau von Lüftern mir Wärmerückgewinnung in Sanitärräumen</v>
      </c>
      <c r="D68" s="126">
        <f>IF(AND(Planungsübersicht!$E86&gt;1990,TYPE(Planungsübersicht!$E86)=1),Planungsübersicht!E86," ")</f>
        <v>2024</v>
      </c>
      <c r="E68" s="127" t="str">
        <f>IF(AND(Planungsübersicht!$E86&gt;1990,TYPE(Planungsübersicht!$E86)=1),Planungsübersicht!F86," ")</f>
        <v>Umsetzung nicht möglich</v>
      </c>
      <c r="F68" s="126" t="str">
        <f>IF(AND(Planungsübersicht!$E86&gt;1990,TYPE(Planungsübersicht!$E86)=1),Planungsübersicht!G86," ")</f>
        <v>Schulleitung</v>
      </c>
      <c r="G68" s="126" t="str">
        <f>IF(AND(Planungsübersicht!$E86&gt;1990,TYPE(Planungsübersicht!$E86)=1),Planungsübersicht!H86," ")</f>
        <v>HEOS</v>
      </c>
      <c r="H68" s="126">
        <f>IF(AND(Planungsübersicht!$E86&gt;1990,TYPE(Planungsübersicht!$E86)=1),MAX(Planungsübersicht!I86:Z86)," ")</f>
        <v>0</v>
      </c>
    </row>
    <row r="69" spans="2:8">
      <c r="B69" s="126" t="str">
        <f>IF(AND(Planungsübersicht!$E87&gt;1990,TYPE(Planungsübersicht!$E87)=1),Planungsübersicht!C87," ")</f>
        <v xml:space="preserve"> </v>
      </c>
      <c r="C69" s="126" t="str">
        <f>IF(AND(Planungsübersicht!$E87&gt;1990,TYPE(Planungsübersicht!$E87)=1),Planungsübersicht!D87," ")</f>
        <v xml:space="preserve"> </v>
      </c>
      <c r="D69" s="126" t="str">
        <f>IF(AND(Planungsübersicht!$E87&gt;1990,TYPE(Planungsübersicht!$E87)=1),Planungsübersicht!E87," ")</f>
        <v xml:space="preserve"> </v>
      </c>
      <c r="E69" s="127" t="str">
        <f>IF(AND(Planungsübersicht!$E87&gt;1990,TYPE(Planungsübersicht!$E87)=1),Planungsübersicht!F87," ")</f>
        <v xml:space="preserve"> </v>
      </c>
      <c r="F69" s="126" t="str">
        <f>IF(AND(Planungsübersicht!$E87&gt;1990,TYPE(Planungsübersicht!$E87)=1),Planungsübersicht!G87," ")</f>
        <v xml:space="preserve"> </v>
      </c>
      <c r="G69" s="126" t="str">
        <f>IF(AND(Planungsübersicht!$E87&gt;1990,TYPE(Planungsübersicht!$E87)=1),Planungsübersicht!H87," ")</f>
        <v xml:space="preserve"> </v>
      </c>
      <c r="H69" s="126" t="str">
        <f>IF(AND(Planungsübersicht!$E87&gt;1990,TYPE(Planungsübersicht!$E87)=1),MAX(Planungsübersicht!I87:Z87)," ")</f>
        <v xml:space="preserve"> </v>
      </c>
    </row>
    <row r="70" spans="2:8" ht="39.6">
      <c r="B70" s="126" t="str">
        <f>IF(AND(Planungsübersicht!$E88&gt;1990,TYPE(Planungsübersicht!$E88)=1),Planungsübersicht!C88," ")</f>
        <v>W6</v>
      </c>
      <c r="C70" s="126" t="str">
        <f>IF(AND(Planungsübersicht!$E88&gt;1990,TYPE(Planungsübersicht!$E88)=1),Planungsübersicht!D88," ")</f>
        <v>NEU: Thermometer-Aktion</v>
      </c>
      <c r="D70" s="126">
        <f>IF(AND(Planungsübersicht!$E88&gt;1990,TYPE(Planungsübersicht!$E88)=1),Planungsübersicht!E88," ")</f>
        <v>2024</v>
      </c>
      <c r="E70" s="127" t="str">
        <f>IF(AND(Planungsübersicht!$E88&gt;1990,TYPE(Planungsübersicht!$E88)=1),Planungsübersicht!F88," ")</f>
        <v>in Umsetzung (Anfang)</v>
      </c>
      <c r="F70" s="126" t="str">
        <f>IF(AND(Planungsübersicht!$E88&gt;1990,TYPE(Planungsübersicht!$E88)=1),Planungsübersicht!G88," ")</f>
        <v>Werner Linnartz</v>
      </c>
      <c r="G70" s="126" t="str">
        <f>IF(AND(Planungsübersicht!$E88&gt;1990,TYPE(Planungsübersicht!$E88)=1),Planungsübersicht!H88," ")</f>
        <v>Schulgemeinschaft</v>
      </c>
      <c r="H70" s="126">
        <f>IF(AND(Planungsübersicht!$E88&gt;1990,TYPE(Planungsübersicht!$E88)=1),MAX(Planungsübersicht!I88:Z88)," ")</f>
        <v>0</v>
      </c>
    </row>
    <row r="71" spans="2:8">
      <c r="B71" s="126" t="str">
        <f>IF(AND(Planungsübersicht!$E89&gt;1990,TYPE(Planungsübersicht!$E89)=1),Planungsübersicht!C89," ")</f>
        <v xml:space="preserve"> </v>
      </c>
      <c r="C71" s="126" t="str">
        <f>IF(AND(Planungsübersicht!$E89&gt;1990,TYPE(Planungsübersicht!$E89)=1),Planungsübersicht!D89," ")</f>
        <v xml:space="preserve"> </v>
      </c>
      <c r="D71" s="126" t="str">
        <f>IF(AND(Planungsübersicht!$E89&gt;1990,TYPE(Planungsübersicht!$E89)=1),Planungsübersicht!E89," ")</f>
        <v xml:space="preserve"> </v>
      </c>
      <c r="E71" s="127" t="str">
        <f>IF(AND(Planungsübersicht!$E89&gt;1990,TYPE(Planungsübersicht!$E89)=1),Planungsübersicht!F89," ")</f>
        <v xml:space="preserve"> </v>
      </c>
      <c r="F71" s="126" t="str">
        <f>IF(AND(Planungsübersicht!$E89&gt;1990,TYPE(Planungsübersicht!$E89)=1),Planungsübersicht!G89," ")</f>
        <v xml:space="preserve"> </v>
      </c>
      <c r="G71" s="126" t="str">
        <f>IF(AND(Planungsübersicht!$E89&gt;1990,TYPE(Planungsübersicht!$E89)=1),Planungsübersicht!H89," ")</f>
        <v xml:space="preserve"> </v>
      </c>
      <c r="H71" s="126" t="str">
        <f>IF(AND(Planungsübersicht!$E89&gt;1990,TYPE(Planungsübersicht!$E89)=1),MAX(Planungsübersicht!I89:Z89)," ")</f>
        <v xml:space="preserve"> </v>
      </c>
    </row>
    <row r="72" spans="2:8">
      <c r="B72" s="126" t="str">
        <f>IF(AND(Planungsübersicht!$E90&gt;1990,TYPE(Planungsübersicht!$E90)=1),Planungsübersicht!C90," ")</f>
        <v xml:space="preserve"> </v>
      </c>
      <c r="C72" s="126" t="str">
        <f>IF(AND(Planungsübersicht!$E90&gt;1990,TYPE(Planungsübersicht!$E90)=1),Planungsübersicht!D90," ")</f>
        <v xml:space="preserve"> </v>
      </c>
      <c r="D72" s="126" t="str">
        <f>IF(AND(Planungsübersicht!$E90&gt;1990,TYPE(Planungsübersicht!$E90)=1),Planungsübersicht!E90," ")</f>
        <v xml:space="preserve"> </v>
      </c>
      <c r="E72" s="127" t="str">
        <f>IF(AND(Planungsübersicht!$E90&gt;1990,TYPE(Planungsübersicht!$E90)=1),Planungsübersicht!F90," ")</f>
        <v xml:space="preserve"> </v>
      </c>
      <c r="F72" s="126" t="str">
        <f>IF(AND(Planungsübersicht!$E90&gt;1990,TYPE(Planungsübersicht!$E90)=1),Planungsübersicht!G90," ")</f>
        <v xml:space="preserve"> </v>
      </c>
      <c r="G72" s="126" t="str">
        <f>IF(AND(Planungsübersicht!$E90&gt;1990,TYPE(Planungsübersicht!$E90)=1),Planungsübersicht!H90," ")</f>
        <v xml:space="preserve"> </v>
      </c>
      <c r="H72" s="126" t="str">
        <f>IF(AND(Planungsübersicht!$E90&gt;1990,TYPE(Planungsübersicht!$E90)=1),MAX(Planungsübersicht!I90:Z90)," ")</f>
        <v xml:space="preserve"> </v>
      </c>
    </row>
    <row r="73" spans="2:8">
      <c r="B73" s="126" t="str">
        <f>IF(AND(Planungsübersicht!$E91&gt;1990,TYPE(Planungsübersicht!$E91)=1),Planungsübersicht!C91," ")</f>
        <v xml:space="preserve"> </v>
      </c>
      <c r="C73" s="126" t="str">
        <f>IF(AND(Planungsübersicht!$E91&gt;1990,TYPE(Planungsübersicht!$E91)=1),Planungsübersicht!D91," ")</f>
        <v xml:space="preserve"> </v>
      </c>
      <c r="D73" s="126" t="str">
        <f>IF(AND(Planungsübersicht!$E91&gt;1990,TYPE(Planungsübersicht!$E91)=1),Planungsübersicht!E91," ")</f>
        <v xml:space="preserve"> </v>
      </c>
      <c r="E73" s="127" t="str">
        <f>IF(AND(Planungsübersicht!$E91&gt;1990,TYPE(Planungsübersicht!$E91)=1),Planungsübersicht!F91," ")</f>
        <v xml:space="preserve"> </v>
      </c>
      <c r="F73" s="126" t="str">
        <f>IF(AND(Planungsübersicht!$E91&gt;1990,TYPE(Planungsübersicht!$E91)=1),Planungsübersicht!G91," ")</f>
        <v xml:space="preserve"> </v>
      </c>
      <c r="G73" s="126" t="str">
        <f>IF(AND(Planungsübersicht!$E91&gt;1990,TYPE(Planungsübersicht!$E91)=1),Planungsübersicht!H91," ")</f>
        <v xml:space="preserve"> </v>
      </c>
      <c r="H73" s="126" t="str">
        <f>IF(AND(Planungsübersicht!$E91&gt;1990,TYPE(Planungsübersicht!$E91)=1),MAX(Planungsübersicht!I91:Z91)," ")</f>
        <v xml:space="preserve"> </v>
      </c>
    </row>
    <row r="74" spans="2:8">
      <c r="B74" s="126" t="str">
        <f>IF(AND(Planungsübersicht!$E92&gt;1990,TYPE(Planungsübersicht!$E92)=1),Planungsübersicht!C92," ")</f>
        <v xml:space="preserve"> </v>
      </c>
      <c r="C74" s="126" t="str">
        <f>IF(AND(Planungsübersicht!$E92&gt;1990,TYPE(Planungsübersicht!$E92)=1),Planungsübersicht!D92," ")</f>
        <v xml:space="preserve"> </v>
      </c>
      <c r="D74" s="126" t="str">
        <f>IF(AND(Planungsübersicht!$E92&gt;1990,TYPE(Planungsübersicht!$E92)=1),Planungsübersicht!E92," ")</f>
        <v xml:space="preserve"> </v>
      </c>
      <c r="E74" s="127" t="str">
        <f>IF(AND(Planungsübersicht!$E92&gt;1990,TYPE(Planungsübersicht!$E92)=1),Planungsübersicht!F92," ")</f>
        <v xml:space="preserve"> </v>
      </c>
      <c r="F74" s="126" t="str">
        <f>IF(AND(Planungsübersicht!$E92&gt;1990,TYPE(Planungsübersicht!$E92)=1),Planungsübersicht!G92," ")</f>
        <v xml:space="preserve"> </v>
      </c>
      <c r="G74" s="126" t="str">
        <f>IF(AND(Planungsübersicht!$E92&gt;1990,TYPE(Planungsübersicht!$E92)=1),Planungsübersicht!H92," ")</f>
        <v xml:space="preserve"> </v>
      </c>
      <c r="H74" s="126" t="str">
        <f>IF(AND(Planungsübersicht!$E92&gt;1990,TYPE(Planungsübersicht!$E92)=1),MAX(Planungsübersicht!I92:Z92)," ")</f>
        <v xml:space="preserve"> </v>
      </c>
    </row>
    <row r="75" spans="2:8">
      <c r="B75" s="126" t="str">
        <f>IF(AND(Planungsübersicht!$E93&gt;1990,TYPE(Planungsübersicht!$E93)=1),Planungsübersicht!C93," ")</f>
        <v xml:space="preserve"> </v>
      </c>
      <c r="C75" s="126" t="str">
        <f>IF(AND(Planungsübersicht!$E93&gt;1990,TYPE(Planungsübersicht!$E93)=1),Planungsübersicht!D93," ")</f>
        <v xml:space="preserve"> </v>
      </c>
      <c r="D75" s="126" t="str">
        <f>IF(AND(Planungsübersicht!$E93&gt;1990,TYPE(Planungsübersicht!$E93)=1),Planungsübersicht!E93," ")</f>
        <v xml:space="preserve"> </v>
      </c>
      <c r="E75" s="127" t="str">
        <f>IF(AND(Planungsübersicht!$E93&gt;1990,TYPE(Planungsübersicht!$E93)=1),Planungsübersicht!F93," ")</f>
        <v xml:space="preserve"> </v>
      </c>
      <c r="F75" s="126" t="str">
        <f>IF(AND(Planungsübersicht!$E93&gt;1990,TYPE(Planungsübersicht!$E93)=1),Planungsübersicht!G93," ")</f>
        <v xml:space="preserve"> </v>
      </c>
      <c r="G75" s="126" t="str">
        <f>IF(AND(Planungsübersicht!$E93&gt;1990,TYPE(Planungsübersicht!$E93)=1),Planungsübersicht!H93," ")</f>
        <v xml:space="preserve"> </v>
      </c>
      <c r="H75" s="126" t="str">
        <f>IF(AND(Planungsübersicht!$E93&gt;1990,TYPE(Planungsübersicht!$E93)=1),MAX(Planungsübersicht!I93:Z93)," ")</f>
        <v xml:space="preserve"> </v>
      </c>
    </row>
    <row r="76" spans="2:8">
      <c r="B76" s="126" t="str">
        <f>IF(AND(Planungsübersicht!$E94&gt;1990,TYPE(Planungsübersicht!$E94)=1),Planungsübersicht!C94," ")</f>
        <v xml:space="preserve"> </v>
      </c>
      <c r="C76" s="126" t="str">
        <f>IF(AND(Planungsübersicht!$E94&gt;1990,TYPE(Planungsübersicht!$E94)=1),Planungsübersicht!D94," ")</f>
        <v xml:space="preserve"> </v>
      </c>
      <c r="D76" s="126" t="str">
        <f>IF(AND(Planungsübersicht!$E94&gt;1990,TYPE(Planungsübersicht!$E94)=1),Planungsübersicht!E94," ")</f>
        <v xml:space="preserve"> </v>
      </c>
      <c r="E76" s="127" t="str">
        <f>IF(AND(Planungsübersicht!$E94&gt;1990,TYPE(Planungsübersicht!$E94)=1),Planungsübersicht!F94," ")</f>
        <v xml:space="preserve"> </v>
      </c>
      <c r="F76" s="126" t="str">
        <f>IF(AND(Planungsübersicht!$E94&gt;1990,TYPE(Planungsübersicht!$E94)=1),Planungsübersicht!G94," ")</f>
        <v xml:space="preserve"> </v>
      </c>
      <c r="G76" s="126" t="str">
        <f>IF(AND(Planungsübersicht!$E94&gt;1990,TYPE(Planungsübersicht!$E94)=1),Planungsübersicht!H94," ")</f>
        <v xml:space="preserve"> </v>
      </c>
      <c r="H76" s="126" t="str">
        <f>IF(AND(Planungsübersicht!$E94&gt;1990,TYPE(Planungsübersicht!$E94)=1),MAX(Planungsübersicht!I94:Z94)," ")</f>
        <v xml:space="preserve"> </v>
      </c>
    </row>
    <row r="77" spans="2:8">
      <c r="B77" s="126" t="str">
        <f>IF(AND(Planungsübersicht!$E95&gt;1990,TYPE(Planungsübersicht!$E95)=1),Planungsübersicht!C95," ")</f>
        <v xml:space="preserve"> </v>
      </c>
      <c r="C77" s="126" t="str">
        <f>IF(AND(Planungsübersicht!$E95&gt;1990,TYPE(Planungsübersicht!$E95)=1),Planungsübersicht!D95," ")</f>
        <v xml:space="preserve"> </v>
      </c>
      <c r="D77" s="126" t="str">
        <f>IF(AND(Planungsübersicht!$E95&gt;1990,TYPE(Planungsübersicht!$E95)=1),Planungsübersicht!E95," ")</f>
        <v xml:space="preserve"> </v>
      </c>
      <c r="E77" s="127" t="str">
        <f>IF(AND(Planungsübersicht!$E95&gt;1990,TYPE(Planungsübersicht!$E95)=1),Planungsübersicht!F95," ")</f>
        <v xml:space="preserve"> </v>
      </c>
      <c r="F77" s="126" t="str">
        <f>IF(AND(Planungsübersicht!$E95&gt;1990,TYPE(Planungsübersicht!$E95)=1),Planungsübersicht!G95," ")</f>
        <v xml:space="preserve"> </v>
      </c>
      <c r="G77" s="126" t="str">
        <f>IF(AND(Planungsübersicht!$E95&gt;1990,TYPE(Planungsübersicht!$E95)=1),Planungsübersicht!H95," ")</f>
        <v xml:space="preserve"> </v>
      </c>
      <c r="H77" s="126" t="str">
        <f>IF(AND(Planungsübersicht!$E95&gt;1990,TYPE(Planungsübersicht!$E95)=1),MAX(Planungsübersicht!I95:Z95)," ")</f>
        <v xml:space="preserve"> </v>
      </c>
    </row>
    <row r="78" spans="2:8">
      <c r="B78" s="126" t="str">
        <f>IF(AND(Planungsübersicht!$E96&gt;1990,TYPE(Planungsübersicht!$E96)=1),Planungsübersicht!C96," ")</f>
        <v xml:space="preserve"> </v>
      </c>
      <c r="C78" s="126" t="str">
        <f>IF(AND(Planungsübersicht!$E96&gt;1990,TYPE(Planungsübersicht!$E96)=1),Planungsübersicht!D96," ")</f>
        <v xml:space="preserve"> </v>
      </c>
      <c r="D78" s="126" t="str">
        <f>IF(AND(Planungsübersicht!$E96&gt;1990,TYPE(Planungsübersicht!$E96)=1),Planungsübersicht!E96," ")</f>
        <v xml:space="preserve"> </v>
      </c>
      <c r="E78" s="127" t="str">
        <f>IF(AND(Planungsübersicht!$E96&gt;1990,TYPE(Planungsübersicht!$E96)=1),Planungsübersicht!F96," ")</f>
        <v xml:space="preserve"> </v>
      </c>
      <c r="F78" s="126" t="str">
        <f>IF(AND(Planungsübersicht!$E96&gt;1990,TYPE(Planungsübersicht!$E96)=1),Planungsübersicht!G96," ")</f>
        <v xml:space="preserve"> </v>
      </c>
      <c r="G78" s="126" t="str">
        <f>IF(AND(Planungsübersicht!$E96&gt;1990,TYPE(Planungsübersicht!$E96)=1),Planungsübersicht!H96," ")</f>
        <v xml:space="preserve"> </v>
      </c>
      <c r="H78" s="126" t="str">
        <f>IF(AND(Planungsübersicht!$E96&gt;1990,TYPE(Planungsübersicht!$E96)=1),MAX(Planungsübersicht!I96:Z96)," ")</f>
        <v xml:space="preserve"> </v>
      </c>
    </row>
    <row r="79" spans="2:8">
      <c r="B79" s="126" t="str">
        <f>IF(AND(Planungsübersicht!$E97&gt;1990,TYPE(Planungsübersicht!$E97)=1),Planungsübersicht!C97," ")</f>
        <v xml:space="preserve"> </v>
      </c>
      <c r="C79" s="126" t="str">
        <f>IF(AND(Planungsübersicht!$E97&gt;1990,TYPE(Planungsübersicht!$E97)=1),Planungsübersicht!D97," ")</f>
        <v xml:space="preserve"> </v>
      </c>
      <c r="D79" s="126" t="str">
        <f>IF(AND(Planungsübersicht!$E97&gt;1990,TYPE(Planungsübersicht!$E97)=1),Planungsübersicht!E97," ")</f>
        <v xml:space="preserve"> </v>
      </c>
      <c r="E79" s="127" t="str">
        <f>IF(AND(Planungsübersicht!$E97&gt;1990,TYPE(Planungsübersicht!$E97)=1),Planungsübersicht!F97," ")</f>
        <v xml:space="preserve"> </v>
      </c>
      <c r="F79" s="126" t="str">
        <f>IF(AND(Planungsübersicht!$E97&gt;1990,TYPE(Planungsübersicht!$E97)=1),Planungsübersicht!G97," ")</f>
        <v xml:space="preserve"> </v>
      </c>
      <c r="G79" s="126" t="str">
        <f>IF(AND(Planungsübersicht!$E97&gt;1990,TYPE(Planungsübersicht!$E97)=1),Planungsübersicht!H97," ")</f>
        <v xml:space="preserve"> </v>
      </c>
      <c r="H79" s="126" t="str">
        <f>IF(AND(Planungsübersicht!$E97&gt;1990,TYPE(Planungsübersicht!$E97)=1),MAX(Planungsübersicht!I97:Z97)," ")</f>
        <v xml:space="preserve"> </v>
      </c>
    </row>
    <row r="80" spans="2:8">
      <c r="B80" s="126" t="str">
        <f>IF(AND(Planungsübersicht!$E98&gt;1990,TYPE(Planungsübersicht!$E98)=1),Planungsübersicht!C98," ")</f>
        <v xml:space="preserve"> </v>
      </c>
      <c r="C80" s="126" t="str">
        <f>IF(AND(Planungsübersicht!$E98&gt;1990,TYPE(Planungsübersicht!$E98)=1),Planungsübersicht!D98," ")</f>
        <v xml:space="preserve"> </v>
      </c>
      <c r="D80" s="126" t="str">
        <f>IF(AND(Planungsübersicht!$E98&gt;1990,TYPE(Planungsübersicht!$E98)=1),Planungsübersicht!E98," ")</f>
        <v xml:space="preserve"> </v>
      </c>
      <c r="E80" s="127" t="str">
        <f>IF(AND(Planungsübersicht!$E98&gt;1990,TYPE(Planungsübersicht!$E98)=1),Planungsübersicht!F98," ")</f>
        <v xml:space="preserve"> </v>
      </c>
      <c r="F80" s="126" t="str">
        <f>IF(AND(Planungsübersicht!$E98&gt;1990,TYPE(Planungsübersicht!$E98)=1),Planungsübersicht!G98," ")</f>
        <v xml:space="preserve"> </v>
      </c>
      <c r="G80" s="126" t="str">
        <f>IF(AND(Planungsübersicht!$E98&gt;1990,TYPE(Planungsübersicht!$E98)=1),Planungsübersicht!H98," ")</f>
        <v xml:space="preserve"> </v>
      </c>
      <c r="H80" s="126" t="str">
        <f>IF(AND(Planungsübersicht!$E98&gt;1990,TYPE(Planungsübersicht!$E98)=1),MAX(Planungsübersicht!I98:Z98)," ")</f>
        <v xml:space="preserve"> </v>
      </c>
    </row>
    <row r="81" spans="2:8">
      <c r="B81" s="126" t="str">
        <f>IF(AND(Planungsübersicht!$E99&gt;1990,TYPE(Planungsübersicht!$E99)=1),Planungsübersicht!C99," ")</f>
        <v xml:space="preserve"> </v>
      </c>
      <c r="C81" s="126" t="str">
        <f>IF(AND(Planungsübersicht!$E99&gt;1990,TYPE(Planungsübersicht!$E99)=1),Planungsübersicht!D99," ")</f>
        <v xml:space="preserve"> </v>
      </c>
      <c r="D81" s="126" t="str">
        <f>IF(AND(Planungsübersicht!$E99&gt;1990,TYPE(Planungsübersicht!$E99)=1),Planungsübersicht!E99," ")</f>
        <v xml:space="preserve"> </v>
      </c>
      <c r="E81" s="127" t="str">
        <f>IF(AND(Planungsübersicht!$E99&gt;1990,TYPE(Planungsübersicht!$E99)=1),Planungsübersicht!F99," ")</f>
        <v xml:space="preserve"> </v>
      </c>
      <c r="F81" s="126" t="str">
        <f>IF(AND(Planungsübersicht!$E99&gt;1990,TYPE(Planungsübersicht!$E99)=1),Planungsübersicht!G99," ")</f>
        <v xml:space="preserve"> </v>
      </c>
      <c r="G81" s="126" t="str">
        <f>IF(AND(Planungsübersicht!$E99&gt;1990,TYPE(Planungsübersicht!$E99)=1),Planungsübersicht!H99," ")</f>
        <v xml:space="preserve"> </v>
      </c>
      <c r="H81" s="126" t="str">
        <f>IF(AND(Planungsübersicht!$E99&gt;1990,TYPE(Planungsübersicht!$E99)=1),MAX(Planungsübersicht!I99:Z99)," ")</f>
        <v xml:space="preserve"> </v>
      </c>
    </row>
    <row r="82" spans="2:8">
      <c r="B82" s="126" t="str">
        <f>IF(AND(Planungsübersicht!$E100&gt;1990,TYPE(Planungsübersicht!$E100)=1),Planungsübersicht!C100," ")</f>
        <v xml:space="preserve"> </v>
      </c>
      <c r="C82" s="126" t="str">
        <f>IF(AND(Planungsübersicht!$E100&gt;1990,TYPE(Planungsübersicht!$E100)=1),Planungsübersicht!D100," ")</f>
        <v xml:space="preserve"> </v>
      </c>
      <c r="D82" s="126" t="str">
        <f>IF(AND(Planungsübersicht!$E100&gt;1990,TYPE(Planungsübersicht!$E100)=1),Planungsübersicht!E100," ")</f>
        <v xml:space="preserve"> </v>
      </c>
      <c r="E82" s="127" t="str">
        <f>IF(AND(Planungsübersicht!$E100&gt;1990,TYPE(Planungsübersicht!$E100)=1),Planungsübersicht!F100," ")</f>
        <v xml:space="preserve"> </v>
      </c>
      <c r="F82" s="126" t="str">
        <f>IF(AND(Planungsübersicht!$E100&gt;1990,TYPE(Planungsübersicht!$E100)=1),Planungsübersicht!G100," ")</f>
        <v xml:space="preserve"> </v>
      </c>
      <c r="G82" s="126" t="str">
        <f>IF(AND(Planungsübersicht!$E100&gt;1990,TYPE(Planungsübersicht!$E100)=1),Planungsübersicht!H100," ")</f>
        <v xml:space="preserve"> </v>
      </c>
      <c r="H82" s="126" t="str">
        <f>IF(AND(Planungsübersicht!$E100&gt;1990,TYPE(Planungsübersicht!$E100)=1),MAX(Planungsübersicht!I100:Z100)," ")</f>
        <v xml:space="preserve"> </v>
      </c>
    </row>
    <row r="83" spans="2:8">
      <c r="B83" s="126" t="str">
        <f>IF(AND(Planungsübersicht!$E101&gt;1990,TYPE(Planungsübersicht!$E101)=1),Planungsübersicht!C101," ")</f>
        <v xml:space="preserve"> </v>
      </c>
      <c r="C83" s="126" t="str">
        <f>IF(AND(Planungsübersicht!$E101&gt;1990,TYPE(Planungsübersicht!$E101)=1),Planungsübersicht!D101," ")</f>
        <v xml:space="preserve"> </v>
      </c>
      <c r="D83" s="126" t="str">
        <f>IF(AND(Planungsübersicht!$E101&gt;1990,TYPE(Planungsübersicht!$E101)=1),Planungsübersicht!E101," ")</f>
        <v xml:space="preserve"> </v>
      </c>
      <c r="E83" s="127" t="str">
        <f>IF(AND(Planungsübersicht!$E101&gt;1990,TYPE(Planungsübersicht!$E101)=1),Planungsübersicht!F101," ")</f>
        <v xml:space="preserve"> </v>
      </c>
      <c r="F83" s="126" t="str">
        <f>IF(AND(Planungsübersicht!$E101&gt;1990,TYPE(Planungsübersicht!$E101)=1),Planungsübersicht!G101," ")</f>
        <v xml:space="preserve"> </v>
      </c>
      <c r="G83" s="126" t="str">
        <f>IF(AND(Planungsübersicht!$E101&gt;1990,TYPE(Planungsübersicht!$E101)=1),Planungsübersicht!H101," ")</f>
        <v xml:space="preserve"> </v>
      </c>
      <c r="H83" s="126" t="str">
        <f>IF(AND(Planungsübersicht!$E101&gt;1990,TYPE(Planungsübersicht!$E101)=1),MAX(Planungsübersicht!I101:Z101)," ")</f>
        <v xml:space="preserve"> </v>
      </c>
    </row>
    <row r="84" spans="2:8">
      <c r="B84" s="126" t="str">
        <f>IF(AND(Planungsübersicht!$E102&gt;1990,TYPE(Planungsübersicht!$E102)=1),Planungsübersicht!C102," ")</f>
        <v xml:space="preserve"> </v>
      </c>
      <c r="C84" s="126" t="str">
        <f>IF(AND(Planungsübersicht!$E102&gt;1990,TYPE(Planungsübersicht!$E102)=1),Planungsübersicht!D102," ")</f>
        <v xml:space="preserve"> </v>
      </c>
      <c r="D84" s="126" t="str">
        <f>IF(AND(Planungsübersicht!$E102&gt;1990,TYPE(Planungsübersicht!$E102)=1),Planungsübersicht!E102," ")</f>
        <v xml:space="preserve"> </v>
      </c>
      <c r="E84" s="127" t="str">
        <f>IF(AND(Planungsübersicht!$E102&gt;1990,TYPE(Planungsübersicht!$E102)=1),Planungsübersicht!F102," ")</f>
        <v xml:space="preserve"> </v>
      </c>
      <c r="F84" s="126" t="str">
        <f>IF(AND(Planungsübersicht!$E102&gt;1990,TYPE(Planungsübersicht!$E102)=1),Planungsübersicht!G102," ")</f>
        <v xml:space="preserve"> </v>
      </c>
      <c r="G84" s="126" t="str">
        <f>IF(AND(Planungsübersicht!$E102&gt;1990,TYPE(Planungsübersicht!$E102)=1),Planungsübersicht!H102," ")</f>
        <v xml:space="preserve"> </v>
      </c>
      <c r="H84" s="126" t="str">
        <f>IF(AND(Planungsübersicht!$E102&gt;1990,TYPE(Planungsübersicht!$E102)=1),MAX(Planungsübersicht!I102:Z102)," ")</f>
        <v xml:space="preserve"> </v>
      </c>
    </row>
    <row r="85" spans="2:8">
      <c r="B85" s="126" t="str">
        <f>IF(AND(Planungsübersicht!$E103&gt;1990,TYPE(Planungsübersicht!$E103)=1),Planungsübersicht!C103," ")</f>
        <v xml:space="preserve"> </v>
      </c>
      <c r="C85" s="126" t="str">
        <f>IF(AND(Planungsübersicht!$E103&gt;1990,TYPE(Planungsübersicht!$E103)=1),Planungsübersicht!D103," ")</f>
        <v xml:space="preserve"> </v>
      </c>
      <c r="D85" s="126" t="str">
        <f>IF(AND(Planungsübersicht!$E103&gt;1990,TYPE(Planungsübersicht!$E103)=1),Planungsübersicht!E103," ")</f>
        <v xml:space="preserve"> </v>
      </c>
      <c r="E85" s="127" t="str">
        <f>IF(AND(Planungsübersicht!$E103&gt;1990,TYPE(Planungsübersicht!$E103)=1),Planungsübersicht!F103," ")</f>
        <v xml:space="preserve"> </v>
      </c>
      <c r="F85" s="126" t="str">
        <f>IF(AND(Planungsübersicht!$E103&gt;1990,TYPE(Planungsübersicht!$E103)=1),Planungsübersicht!G103," ")</f>
        <v xml:space="preserve"> </v>
      </c>
      <c r="G85" s="126" t="str">
        <f>IF(AND(Planungsübersicht!$E103&gt;1990,TYPE(Planungsübersicht!$E103)=1),Planungsübersicht!H103," ")</f>
        <v xml:space="preserve"> </v>
      </c>
      <c r="H85" s="126" t="str">
        <f>IF(AND(Planungsübersicht!$E103&gt;1990,TYPE(Planungsübersicht!$E103)=1),MAX(Planungsübersicht!I103:Z103)," ")</f>
        <v xml:space="preserve"> </v>
      </c>
    </row>
    <row r="86" spans="2:8">
      <c r="B86" s="126" t="str">
        <f>IF(AND(Planungsübersicht!$E104&gt;1990,TYPE(Planungsübersicht!$E104)=1),Planungsübersicht!C104," ")</f>
        <v xml:space="preserve"> </v>
      </c>
      <c r="C86" s="126" t="str">
        <f>IF(AND(Planungsübersicht!$E104&gt;1990,TYPE(Planungsübersicht!$E104)=1),Planungsübersicht!D104," ")</f>
        <v xml:space="preserve"> </v>
      </c>
      <c r="D86" s="126" t="str">
        <f>IF(AND(Planungsübersicht!$E104&gt;1990,TYPE(Planungsübersicht!$E104)=1),Planungsübersicht!E104," ")</f>
        <v xml:space="preserve"> </v>
      </c>
      <c r="E86" s="127" t="str">
        <f>IF(AND(Planungsübersicht!$E104&gt;1990,TYPE(Planungsübersicht!$E104)=1),Planungsübersicht!F104," ")</f>
        <v xml:space="preserve"> </v>
      </c>
      <c r="F86" s="126" t="str">
        <f>IF(AND(Planungsübersicht!$E104&gt;1990,TYPE(Planungsübersicht!$E104)=1),Planungsübersicht!G104," ")</f>
        <v xml:space="preserve"> </v>
      </c>
      <c r="G86" s="126" t="str">
        <f>IF(AND(Planungsübersicht!$E104&gt;1990,TYPE(Planungsübersicht!$E104)=1),Planungsübersicht!H104," ")</f>
        <v xml:space="preserve"> </v>
      </c>
      <c r="H86" s="126" t="str">
        <f>IF(AND(Planungsübersicht!$E104&gt;1990,TYPE(Planungsübersicht!$E104)=1),MAX(Planungsübersicht!I104:Z104)," ")</f>
        <v xml:space="preserve"> </v>
      </c>
    </row>
    <row r="87" spans="2:8">
      <c r="B87" s="126" t="str">
        <f>IF(AND(Planungsübersicht!$E105&gt;1990,TYPE(Planungsübersicht!$E105)=1),Planungsübersicht!C105," ")</f>
        <v xml:space="preserve"> </v>
      </c>
      <c r="C87" s="126" t="str">
        <f>IF(AND(Planungsübersicht!$E105&gt;1990,TYPE(Planungsübersicht!$E105)=1),Planungsübersicht!D105," ")</f>
        <v xml:space="preserve"> </v>
      </c>
      <c r="D87" s="126" t="str">
        <f>IF(AND(Planungsübersicht!$E105&gt;1990,TYPE(Planungsübersicht!$E105)=1),Planungsübersicht!E105," ")</f>
        <v xml:space="preserve"> </v>
      </c>
      <c r="E87" s="127" t="str">
        <f>IF(AND(Planungsübersicht!$E105&gt;1990,TYPE(Planungsübersicht!$E105)=1),Planungsübersicht!F105," ")</f>
        <v xml:space="preserve"> </v>
      </c>
      <c r="F87" s="126" t="str">
        <f>IF(AND(Planungsübersicht!$E105&gt;1990,TYPE(Planungsübersicht!$E105)=1),Planungsübersicht!G105," ")</f>
        <v xml:space="preserve"> </v>
      </c>
      <c r="G87" s="126" t="str">
        <f>IF(AND(Planungsübersicht!$E105&gt;1990,TYPE(Planungsübersicht!$E105)=1),Planungsübersicht!H105," ")</f>
        <v xml:space="preserve"> </v>
      </c>
      <c r="H87" s="126" t="str">
        <f>IF(AND(Planungsübersicht!$E105&gt;1990,TYPE(Planungsübersicht!$E105)=1),MAX(Planungsübersicht!I105:Z105)," ")</f>
        <v xml:space="preserve"> </v>
      </c>
    </row>
    <row r="88" spans="2:8">
      <c r="B88" s="126" t="str">
        <f>IF(AND(Planungsübersicht!$E106&gt;1990,TYPE(Planungsübersicht!$E106)=1),Planungsübersicht!C106," ")</f>
        <v xml:space="preserve"> </v>
      </c>
      <c r="C88" s="126" t="str">
        <f>IF(AND(Planungsübersicht!$E106&gt;1990,TYPE(Planungsübersicht!$E106)=1),Planungsübersicht!D106," ")</f>
        <v xml:space="preserve"> </v>
      </c>
      <c r="D88" s="126" t="str">
        <f>IF(AND(Planungsübersicht!$E106&gt;1990,TYPE(Planungsübersicht!$E106)=1),Planungsübersicht!E106," ")</f>
        <v xml:space="preserve"> </v>
      </c>
      <c r="E88" s="127" t="str">
        <f>IF(AND(Planungsübersicht!$E106&gt;1990,TYPE(Planungsübersicht!$E106)=1),Planungsübersicht!F106," ")</f>
        <v xml:space="preserve"> </v>
      </c>
      <c r="F88" s="126" t="str">
        <f>IF(AND(Planungsübersicht!$E106&gt;1990,TYPE(Planungsübersicht!$E106)=1),Planungsübersicht!G106," ")</f>
        <v xml:space="preserve"> </v>
      </c>
      <c r="G88" s="126" t="str">
        <f>IF(AND(Planungsübersicht!$E106&gt;1990,TYPE(Planungsübersicht!$E106)=1),Planungsübersicht!H106," ")</f>
        <v xml:space="preserve"> </v>
      </c>
      <c r="H88" s="126" t="str">
        <f>IF(AND(Planungsübersicht!$E106&gt;1990,TYPE(Planungsübersicht!$E106)=1),MAX(Planungsübersicht!I106:Z106)," ")</f>
        <v xml:space="preserve"> </v>
      </c>
    </row>
    <row r="89" spans="2:8">
      <c r="B89" s="126" t="str">
        <f>IF(AND(Planungsübersicht!$E107&gt;1990,TYPE(Planungsübersicht!$E107)=1),Planungsübersicht!C107," ")</f>
        <v xml:space="preserve"> </v>
      </c>
      <c r="C89" s="126" t="str">
        <f>IF(AND(Planungsübersicht!$E107&gt;1990,TYPE(Planungsübersicht!$E107)=1),Planungsübersicht!D107," ")</f>
        <v xml:space="preserve"> </v>
      </c>
      <c r="D89" s="126" t="str">
        <f>IF(AND(Planungsübersicht!$E107&gt;1990,TYPE(Planungsübersicht!$E107)=1),Planungsübersicht!E107," ")</f>
        <v xml:space="preserve"> </v>
      </c>
      <c r="E89" s="127" t="str">
        <f>IF(AND(Planungsübersicht!$E107&gt;1990,TYPE(Planungsübersicht!$E107)=1),Planungsübersicht!F107," ")</f>
        <v xml:space="preserve"> </v>
      </c>
      <c r="F89" s="126" t="str">
        <f>IF(AND(Planungsübersicht!$E107&gt;1990,TYPE(Planungsübersicht!$E107)=1),Planungsübersicht!G107," ")</f>
        <v xml:space="preserve"> </v>
      </c>
      <c r="G89" s="126" t="str">
        <f>IF(AND(Planungsübersicht!$E107&gt;1990,TYPE(Planungsübersicht!$E107)=1),Planungsübersicht!H107," ")</f>
        <v xml:space="preserve"> </v>
      </c>
      <c r="H89" s="126" t="str">
        <f>IF(AND(Planungsübersicht!$E107&gt;1990,TYPE(Planungsübersicht!$E107)=1),MAX(Planungsübersicht!I107:Z107)," ")</f>
        <v xml:space="preserve"> </v>
      </c>
    </row>
    <row r="90" spans="2:8">
      <c r="B90" s="126" t="str">
        <f>IF(AND(Planungsübersicht!$E108&gt;1990,TYPE(Planungsübersicht!$E108)=1),Planungsübersicht!C108," ")</f>
        <v xml:space="preserve"> </v>
      </c>
      <c r="C90" s="126" t="str">
        <f>IF(AND(Planungsübersicht!$E108&gt;1990,TYPE(Planungsübersicht!$E108)=1),Planungsübersicht!D108," ")</f>
        <v xml:space="preserve"> </v>
      </c>
      <c r="D90" s="126" t="str">
        <f>IF(AND(Planungsübersicht!$E108&gt;1990,TYPE(Planungsübersicht!$E108)=1),Planungsübersicht!E108," ")</f>
        <v xml:space="preserve"> </v>
      </c>
      <c r="E90" s="127" t="str">
        <f>IF(AND(Planungsübersicht!$E108&gt;1990,TYPE(Planungsübersicht!$E108)=1),Planungsübersicht!F108," ")</f>
        <v xml:space="preserve"> </v>
      </c>
      <c r="F90" s="126" t="str">
        <f>IF(AND(Planungsübersicht!$E108&gt;1990,TYPE(Planungsübersicht!$E108)=1),Planungsübersicht!G108," ")</f>
        <v xml:space="preserve"> </v>
      </c>
      <c r="G90" s="126" t="str">
        <f>IF(AND(Planungsübersicht!$E108&gt;1990,TYPE(Planungsübersicht!$E108)=1),Planungsübersicht!H108," ")</f>
        <v xml:space="preserve"> </v>
      </c>
      <c r="H90" s="126" t="str">
        <f>IF(AND(Planungsübersicht!$E108&gt;1990,TYPE(Planungsübersicht!$E108)=1),MAX(Planungsübersicht!I108:Z108)," ")</f>
        <v xml:space="preserve"> </v>
      </c>
    </row>
    <row r="91" spans="2:8">
      <c r="B91" s="126" t="str">
        <f>IF(AND(Planungsübersicht!$E109&gt;1990,TYPE(Planungsübersicht!$E109)=1),Planungsübersicht!C109," ")</f>
        <v xml:space="preserve"> </v>
      </c>
      <c r="C91" s="126" t="str">
        <f>IF(AND(Planungsübersicht!$E109&gt;1990,TYPE(Planungsübersicht!$E109)=1),Planungsübersicht!D109," ")</f>
        <v xml:space="preserve"> </v>
      </c>
      <c r="D91" s="126" t="str">
        <f>IF(AND(Planungsübersicht!$E109&gt;1990,TYPE(Planungsübersicht!$E109)=1),Planungsübersicht!E109," ")</f>
        <v xml:space="preserve"> </v>
      </c>
      <c r="E91" s="127" t="str">
        <f>IF(AND(Planungsübersicht!$E109&gt;1990,TYPE(Planungsübersicht!$E109)=1),Planungsübersicht!F109," ")</f>
        <v xml:space="preserve"> </v>
      </c>
      <c r="F91" s="126" t="str">
        <f>IF(AND(Planungsübersicht!$E109&gt;1990,TYPE(Planungsübersicht!$E109)=1),Planungsübersicht!G109," ")</f>
        <v xml:space="preserve"> </v>
      </c>
      <c r="G91" s="126" t="str">
        <f>IF(AND(Planungsübersicht!$E109&gt;1990,TYPE(Planungsübersicht!$E109)=1),Planungsübersicht!H109," ")</f>
        <v xml:space="preserve"> </v>
      </c>
      <c r="H91" s="126" t="str">
        <f>IF(AND(Planungsübersicht!$E109&gt;1990,TYPE(Planungsübersicht!$E109)=1),MAX(Planungsübersicht!I109:Z109)," ")</f>
        <v xml:space="preserve"> </v>
      </c>
    </row>
    <row r="92" spans="2:8">
      <c r="B92" s="126" t="str">
        <f>IF(AND(Planungsübersicht!$E110&gt;1990,TYPE(Planungsübersicht!$E110)=1),Planungsübersicht!C110," ")</f>
        <v xml:space="preserve"> </v>
      </c>
      <c r="C92" s="126" t="str">
        <f>IF(AND(Planungsübersicht!$E110&gt;1990,TYPE(Planungsübersicht!$E110)=1),Planungsübersicht!D110," ")</f>
        <v xml:space="preserve"> </v>
      </c>
      <c r="D92" s="126" t="str">
        <f>IF(AND(Planungsübersicht!$E110&gt;1990,TYPE(Planungsübersicht!$E110)=1),Planungsübersicht!E110," ")</f>
        <v xml:space="preserve"> </v>
      </c>
      <c r="E92" s="127" t="str">
        <f>IF(AND(Planungsübersicht!$E110&gt;1990,TYPE(Planungsübersicht!$E110)=1),Planungsübersicht!F110," ")</f>
        <v xml:space="preserve"> </v>
      </c>
      <c r="F92" s="126" t="str">
        <f>IF(AND(Planungsübersicht!$E110&gt;1990,TYPE(Planungsübersicht!$E110)=1),Planungsübersicht!G110," ")</f>
        <v xml:space="preserve"> </v>
      </c>
      <c r="G92" s="126" t="str">
        <f>IF(AND(Planungsübersicht!$E110&gt;1990,TYPE(Planungsübersicht!$E110)=1),Planungsübersicht!H110," ")</f>
        <v xml:space="preserve"> </v>
      </c>
      <c r="H92" s="126" t="str">
        <f>IF(AND(Planungsübersicht!$E110&gt;1990,TYPE(Planungsübersicht!$E110)=1),MAX(Planungsübersicht!I110:Z110)," ")</f>
        <v xml:space="preserve"> </v>
      </c>
    </row>
    <row r="93" spans="2:8">
      <c r="B93" s="126" t="str">
        <f>IF(AND(Planungsübersicht!$E111&gt;1990,TYPE(Planungsübersicht!$E111)=1),Planungsübersicht!C111," ")</f>
        <v xml:space="preserve"> </v>
      </c>
      <c r="C93" s="126" t="str">
        <f>IF(AND(Planungsübersicht!$E111&gt;1990,TYPE(Planungsübersicht!$E111)=1),Planungsübersicht!D111," ")</f>
        <v xml:space="preserve"> </v>
      </c>
      <c r="D93" s="126" t="str">
        <f>IF(AND(Planungsübersicht!$E111&gt;1990,TYPE(Planungsübersicht!$E111)=1),Planungsübersicht!E111," ")</f>
        <v xml:space="preserve"> </v>
      </c>
      <c r="E93" s="127" t="str">
        <f>IF(AND(Planungsübersicht!$E111&gt;1990,TYPE(Planungsübersicht!$E111)=1),Planungsübersicht!F111," ")</f>
        <v xml:space="preserve"> </v>
      </c>
      <c r="F93" s="126" t="str">
        <f>IF(AND(Planungsübersicht!$E111&gt;1990,TYPE(Planungsübersicht!$E111)=1),Planungsübersicht!G111," ")</f>
        <v xml:space="preserve"> </v>
      </c>
      <c r="G93" s="126" t="str">
        <f>IF(AND(Planungsübersicht!$E111&gt;1990,TYPE(Planungsübersicht!$E111)=1),Planungsübersicht!H111," ")</f>
        <v xml:space="preserve"> </v>
      </c>
      <c r="H93" s="126" t="str">
        <f>IF(AND(Planungsübersicht!$E111&gt;1990,TYPE(Planungsübersicht!$E111)=1),MAX(Planungsübersicht!I111:Z111)," ")</f>
        <v xml:space="preserve"> </v>
      </c>
    </row>
    <row r="94" spans="2:8">
      <c r="B94" s="126" t="str">
        <f>IF(AND(Planungsübersicht!$E112&gt;1990,TYPE(Planungsübersicht!$E112)=1),Planungsübersicht!C112," ")</f>
        <v xml:space="preserve"> </v>
      </c>
      <c r="C94" s="126" t="str">
        <f>IF(AND(Planungsübersicht!$E112&gt;1990,TYPE(Planungsübersicht!$E112)=1),Planungsübersicht!D112," ")</f>
        <v xml:space="preserve"> </v>
      </c>
      <c r="D94" s="126" t="str">
        <f>IF(AND(Planungsübersicht!$E112&gt;1990,TYPE(Planungsübersicht!$E112)=1),Planungsübersicht!E112," ")</f>
        <v xml:space="preserve"> </v>
      </c>
      <c r="E94" s="127" t="str">
        <f>IF(AND(Planungsübersicht!$E112&gt;1990,TYPE(Planungsübersicht!$E112)=1),Planungsübersicht!F112," ")</f>
        <v xml:space="preserve"> </v>
      </c>
      <c r="F94" s="126" t="str">
        <f>IF(AND(Planungsübersicht!$E112&gt;1990,TYPE(Planungsübersicht!$E112)=1),Planungsübersicht!G112," ")</f>
        <v xml:space="preserve"> </v>
      </c>
      <c r="G94" s="126" t="str">
        <f>IF(AND(Planungsübersicht!$E112&gt;1990,TYPE(Planungsübersicht!$E112)=1),Planungsübersicht!H112," ")</f>
        <v xml:space="preserve"> </v>
      </c>
      <c r="H94" s="126" t="str">
        <f>IF(AND(Planungsübersicht!$E112&gt;1990,TYPE(Planungsübersicht!$E112)=1),MAX(Planungsübersicht!I112:Z112)," ")</f>
        <v xml:space="preserve"> </v>
      </c>
    </row>
    <row r="95" spans="2:8">
      <c r="B95" s="126" t="str">
        <f>IF(AND(Planungsübersicht!$E113&gt;1990,TYPE(Planungsübersicht!$E113)=1),Planungsübersicht!C113," ")</f>
        <v xml:space="preserve"> </v>
      </c>
      <c r="C95" s="126" t="str">
        <f>IF(AND(Planungsübersicht!$E113&gt;1990,TYPE(Planungsübersicht!$E113)=1),Planungsübersicht!D113," ")</f>
        <v xml:space="preserve"> </v>
      </c>
      <c r="D95" s="126" t="str">
        <f>IF(AND(Planungsübersicht!$E113&gt;1990,TYPE(Planungsübersicht!$E113)=1),Planungsübersicht!E113," ")</f>
        <v xml:space="preserve"> </v>
      </c>
      <c r="E95" s="127" t="str">
        <f>IF(AND(Planungsübersicht!$E113&gt;1990,TYPE(Planungsübersicht!$E113)=1),Planungsübersicht!F113," ")</f>
        <v xml:space="preserve"> </v>
      </c>
      <c r="F95" s="126" t="str">
        <f>IF(AND(Planungsübersicht!$E113&gt;1990,TYPE(Planungsübersicht!$E113)=1),Planungsübersicht!G113," ")</f>
        <v xml:space="preserve"> </v>
      </c>
      <c r="G95" s="126" t="str">
        <f>IF(AND(Planungsübersicht!$E113&gt;1990,TYPE(Planungsübersicht!$E113)=1),Planungsübersicht!H113," ")</f>
        <v xml:space="preserve"> </v>
      </c>
      <c r="H95" s="126" t="str">
        <f>IF(AND(Planungsübersicht!$E113&gt;1990,TYPE(Planungsübersicht!$E113)=1),MAX(Planungsübersicht!I113:Z113)," ")</f>
        <v xml:space="preserve"> </v>
      </c>
    </row>
    <row r="96" spans="2:8">
      <c r="B96" s="126" t="str">
        <f>IF(AND(Planungsübersicht!$E115&gt;1990,TYPE(Planungsübersicht!$E115)=1),Planungsübersicht!C115," ")</f>
        <v xml:space="preserve"> </v>
      </c>
      <c r="C96" s="126" t="str">
        <f>IF(AND(Planungsübersicht!$E115&gt;1990,TYPE(Planungsübersicht!$E115)=1),Planungsübersicht!D115," ")</f>
        <v xml:space="preserve"> </v>
      </c>
      <c r="D96" s="126" t="str">
        <f>IF(AND(Planungsübersicht!$E115&gt;1990,TYPE(Planungsübersicht!$E115)=1),Planungsübersicht!E115," ")</f>
        <v xml:space="preserve"> </v>
      </c>
      <c r="E96" s="127" t="str">
        <f>IF(AND(Planungsübersicht!$E115&gt;1990,TYPE(Planungsübersicht!$E115)=1),Planungsübersicht!F115," ")</f>
        <v xml:space="preserve"> </v>
      </c>
      <c r="F96" s="126" t="str">
        <f>IF(AND(Planungsübersicht!$E115&gt;1990,TYPE(Planungsübersicht!$E115)=1),Planungsübersicht!G115," ")</f>
        <v xml:space="preserve"> </v>
      </c>
      <c r="G96" s="126" t="str">
        <f>IF(AND(Planungsübersicht!$E115&gt;1990,TYPE(Planungsübersicht!$E115)=1),Planungsübersicht!H115," ")</f>
        <v xml:space="preserve"> </v>
      </c>
      <c r="H96" s="126" t="str">
        <f>IF(AND(Planungsübersicht!$E115&gt;1990,TYPE(Planungsübersicht!$E115)=1),MAX(Planungsübersicht!I115:Z115)," ")</f>
        <v xml:space="preserve"> </v>
      </c>
    </row>
    <row r="97" spans="2:8" ht="52.8">
      <c r="B97" s="126" t="str">
        <f>IF(AND(Planungsübersicht!$E116&gt;1990,TYPE(Planungsübersicht!$E116)=1),Planungsübersicht!C116," ")</f>
        <v>S2</v>
      </c>
      <c r="C97" s="126" t="str">
        <f>IF(AND(Planungsübersicht!$E116&gt;1990,TYPE(Planungsübersicht!$E116)=1),Planungsübersicht!D116," ")</f>
        <v>Installation von LED-Lampen an beiden Standorten</v>
      </c>
      <c r="D97" s="126">
        <f>IF(AND(Planungsübersicht!$E116&gt;1990,TYPE(Planungsübersicht!$E116)=1),Planungsübersicht!E116," ")</f>
        <v>2022</v>
      </c>
      <c r="E97" s="127" t="str">
        <f>IF(AND(Planungsübersicht!$E116&gt;1990,TYPE(Planungsübersicht!$E116)=1),Planungsübersicht!F116," ")</f>
        <v>umgesetzt</v>
      </c>
      <c r="F97" s="126" t="str">
        <f>IF(AND(Planungsübersicht!$E116&gt;1990,TYPE(Planungsübersicht!$E116)=1),Planungsübersicht!G116," ")</f>
        <v>Hausmeister</v>
      </c>
      <c r="G97" s="126" t="str">
        <f>IF(AND(Planungsübersicht!$E116&gt;1990,TYPE(Planungsübersicht!$E116)=1),Planungsübersicht!H116," ")</f>
        <v>HEOS</v>
      </c>
      <c r="H97" s="126">
        <f>IF(AND(Planungsübersicht!$E116&gt;1990,TYPE(Planungsübersicht!$E116)=1),MAX(Planungsübersicht!I116:Z116)," ")</f>
        <v>0</v>
      </c>
    </row>
    <row r="98" spans="2:8">
      <c r="B98" s="126" t="str">
        <f>IF(AND(Planungsübersicht!$E117&gt;1990,TYPE(Planungsübersicht!$E117)=1),Planungsübersicht!C117," ")</f>
        <v xml:space="preserve"> </v>
      </c>
      <c r="C98" s="126" t="str">
        <f>IF(AND(Planungsübersicht!$E117&gt;1990,TYPE(Planungsübersicht!$E117)=1),Planungsübersicht!D117," ")</f>
        <v xml:space="preserve"> </v>
      </c>
      <c r="D98" s="126" t="str">
        <f>IF(AND(Planungsübersicht!$E117&gt;1990,TYPE(Planungsübersicht!$E117)=1),Planungsübersicht!E117," ")</f>
        <v xml:space="preserve"> </v>
      </c>
      <c r="E98" s="127" t="str">
        <f>IF(AND(Planungsübersicht!$E117&gt;1990,TYPE(Planungsübersicht!$E117)=1),Planungsübersicht!F117," ")</f>
        <v xml:space="preserve"> </v>
      </c>
      <c r="F98" s="126" t="str">
        <f>IF(AND(Planungsübersicht!$E117&gt;1990,TYPE(Planungsübersicht!$E117)=1),Planungsübersicht!G117," ")</f>
        <v xml:space="preserve"> </v>
      </c>
      <c r="G98" s="126" t="str">
        <f>IF(AND(Planungsübersicht!$E117&gt;1990,TYPE(Planungsübersicht!$E117)=1),Planungsübersicht!H117," ")</f>
        <v xml:space="preserve"> </v>
      </c>
      <c r="H98" s="126" t="str">
        <f>IF(AND(Planungsübersicht!$E117&gt;1990,TYPE(Planungsübersicht!$E117)=1),MAX(Planungsübersicht!I117:Z117)," ")</f>
        <v xml:space="preserve"> </v>
      </c>
    </row>
    <row r="99" spans="2:8" ht="66">
      <c r="B99" s="126" t="str">
        <f>IF(AND(Planungsübersicht!$E118&gt;1990,TYPE(Planungsübersicht!$E118)=1),Planungsübersicht!C118," ")</f>
        <v>S3</v>
      </c>
      <c r="C99" s="126" t="str">
        <f>IF(AND(Planungsübersicht!$E118&gt;1990,TYPE(Planungsübersicht!$E118)=1),Planungsübersicht!D118," ")</f>
        <v>Ökologische IT - u.a. Thin clients, Installation Smartboards der 2. Generation</v>
      </c>
      <c r="D99" s="126">
        <f>IF(AND(Planungsübersicht!$E118&gt;1990,TYPE(Planungsübersicht!$E118)=1),Planungsübersicht!E118," ")</f>
        <v>2022</v>
      </c>
      <c r="E99" s="127" t="str">
        <f>IF(AND(Planungsübersicht!$E118&gt;1990,TYPE(Planungsübersicht!$E118)=1),Planungsübersicht!F118," ")</f>
        <v>umgesetzt</v>
      </c>
      <c r="F99" s="126" t="str">
        <f>IF(AND(Planungsübersicht!$E118&gt;1990,TYPE(Planungsübersicht!$E118)=1),Planungsübersicht!G118," ")</f>
        <v>IT-Beauftragte</v>
      </c>
      <c r="G99" s="126" t="str">
        <f>IF(AND(Planungsübersicht!$E118&gt;1990,TYPE(Planungsübersicht!$E118)=1),Planungsübersicht!H118," ")</f>
        <v>IT-Beauftragte</v>
      </c>
      <c r="H99" s="126">
        <f>IF(AND(Planungsübersicht!$E118&gt;1990,TYPE(Planungsübersicht!$E118)=1),MAX(Planungsübersicht!I118:Z118)," ")</f>
        <v>0</v>
      </c>
    </row>
    <row r="100" spans="2:8">
      <c r="B100" s="126" t="str">
        <f>IF(AND(Planungsübersicht!$E119&gt;1990,TYPE(Planungsübersicht!$E119)=1),Planungsübersicht!C119," ")</f>
        <v xml:space="preserve"> </v>
      </c>
      <c r="C100" s="126" t="str">
        <f>IF(AND(Planungsübersicht!$E119&gt;1990,TYPE(Planungsübersicht!$E119)=1),Planungsübersicht!D119," ")</f>
        <v xml:space="preserve"> </v>
      </c>
      <c r="D100" s="126" t="str">
        <f>IF(AND(Planungsübersicht!$E119&gt;1990,TYPE(Planungsübersicht!$E119)=1),Planungsübersicht!E119," ")</f>
        <v xml:space="preserve"> </v>
      </c>
      <c r="E100" s="127" t="str">
        <f>IF(AND(Planungsübersicht!$E119&gt;1990,TYPE(Planungsübersicht!$E119)=1),Planungsübersicht!F119," ")</f>
        <v xml:space="preserve"> </v>
      </c>
      <c r="F100" s="126" t="str">
        <f>IF(AND(Planungsübersicht!$E119&gt;1990,TYPE(Planungsübersicht!$E119)=1),Planungsübersicht!G119," ")</f>
        <v xml:space="preserve"> </v>
      </c>
      <c r="G100" s="126" t="str">
        <f>IF(AND(Planungsübersicht!$E119&gt;1990,TYPE(Planungsübersicht!$E119)=1),Planungsübersicht!H119," ")</f>
        <v xml:space="preserve"> </v>
      </c>
      <c r="H100" s="126" t="str">
        <f>IF(AND(Planungsübersicht!$E119&gt;1990,TYPE(Planungsübersicht!$E119)=1),MAX(Planungsübersicht!I119:Z119)," ")</f>
        <v xml:space="preserve"> </v>
      </c>
    </row>
    <row r="101" spans="2:8" ht="66">
      <c r="B101" s="126" t="str">
        <f>IF(AND(Planungsübersicht!$E120&gt;1990,TYPE(Planungsübersicht!$E120)=1),Planungsübersicht!C120," ")</f>
        <v>S4</v>
      </c>
      <c r="C101" s="126" t="str">
        <f>IF(AND(Planungsübersicht!$E120&gt;1990,TYPE(Planungsübersicht!$E120)=1),Planungsübersicht!D120," ")</f>
        <v>Vermeidung von Stand-bye-Modus an elektrischen Geräten wie Smartboards</v>
      </c>
      <c r="D101" s="126">
        <f>IF(AND(Planungsübersicht!$E120&gt;1990,TYPE(Planungsübersicht!$E120)=1),Planungsübersicht!E120," ")</f>
        <v>2023</v>
      </c>
      <c r="E101" s="127" t="str">
        <f>IF(AND(Planungsübersicht!$E120&gt;1990,TYPE(Planungsübersicht!$E120)=1),Planungsübersicht!F120," ")</f>
        <v>wird laufend umgesetzt</v>
      </c>
      <c r="F101" s="126" t="str">
        <f>IF(AND(Planungsübersicht!$E120&gt;1990,TYPE(Planungsübersicht!$E120)=1),Planungsübersicht!G120," ")</f>
        <v>IT-Beauftragter Felix Schober</v>
      </c>
      <c r="G101" s="126" t="str">
        <f>IF(AND(Planungsübersicht!$E120&gt;1990,TYPE(Planungsübersicht!$E120)=1),Planungsübersicht!H120," ")</f>
        <v>Schulgemeinschaft</v>
      </c>
      <c r="H101" s="126">
        <f>IF(AND(Planungsübersicht!$E120&gt;1990,TYPE(Planungsübersicht!$E120)=1),MAX(Planungsübersicht!I120:Z120)," ")</f>
        <v>0</v>
      </c>
    </row>
    <row r="102" spans="2:8">
      <c r="B102" s="126" t="str">
        <f>IF(AND(Planungsübersicht!$E121&gt;1990,TYPE(Planungsübersicht!$E121)=1),Planungsübersicht!C121," ")</f>
        <v xml:space="preserve"> </v>
      </c>
      <c r="C102" s="126" t="str">
        <f>IF(AND(Planungsübersicht!$E121&gt;1990,TYPE(Planungsübersicht!$E121)=1),Planungsübersicht!D121," ")</f>
        <v xml:space="preserve"> </v>
      </c>
      <c r="D102" s="126" t="str">
        <f>IF(AND(Planungsübersicht!$E121&gt;1990,TYPE(Planungsübersicht!$E121)=1),Planungsübersicht!E121," ")</f>
        <v xml:space="preserve"> </v>
      </c>
      <c r="E102" s="127" t="str">
        <f>IF(AND(Planungsübersicht!$E121&gt;1990,TYPE(Planungsübersicht!$E121)=1),Planungsübersicht!F121," ")</f>
        <v xml:space="preserve"> </v>
      </c>
      <c r="F102" s="126" t="str">
        <f>IF(AND(Planungsübersicht!$E121&gt;1990,TYPE(Planungsübersicht!$E121)=1),Planungsübersicht!G121," ")</f>
        <v xml:space="preserve"> </v>
      </c>
      <c r="G102" s="126" t="str">
        <f>IF(AND(Planungsübersicht!$E121&gt;1990,TYPE(Planungsübersicht!$E121)=1),Planungsübersicht!H121," ")</f>
        <v xml:space="preserve"> </v>
      </c>
      <c r="H102" s="126" t="str">
        <f>IF(AND(Planungsübersicht!$E121&gt;1990,TYPE(Planungsübersicht!$E121)=1),MAX(Planungsübersicht!I121:Z121)," ")</f>
        <v xml:space="preserve"> </v>
      </c>
    </row>
    <row r="103" spans="2:8">
      <c r="B103" s="126" t="str">
        <f>IF(AND(Planungsübersicht!$E122&gt;1990,TYPE(Planungsübersicht!$E122)=1),Planungsübersicht!C122," ")</f>
        <v xml:space="preserve"> </v>
      </c>
      <c r="C103" s="126" t="str">
        <f>IF(AND(Planungsübersicht!$E122&gt;1990,TYPE(Planungsübersicht!$E122)=1),Planungsübersicht!D122," ")</f>
        <v xml:space="preserve"> </v>
      </c>
      <c r="D103" s="126" t="str">
        <f>IF(AND(Planungsübersicht!$E122&gt;1990,TYPE(Planungsübersicht!$E122)=1),Planungsübersicht!E122," ")</f>
        <v xml:space="preserve"> </v>
      </c>
      <c r="E103" s="127" t="str">
        <f>IF(AND(Planungsübersicht!$E122&gt;1990,TYPE(Planungsübersicht!$E122)=1),Planungsübersicht!F122," ")</f>
        <v xml:space="preserve"> </v>
      </c>
      <c r="F103" s="126" t="str">
        <f>IF(AND(Planungsübersicht!$E122&gt;1990,TYPE(Planungsübersicht!$E122)=1),Planungsübersicht!G122," ")</f>
        <v xml:space="preserve"> </v>
      </c>
      <c r="G103" s="126" t="str">
        <f>IF(AND(Planungsübersicht!$E122&gt;1990,TYPE(Planungsübersicht!$E122)=1),Planungsübersicht!H122," ")</f>
        <v xml:space="preserve"> </v>
      </c>
      <c r="H103" s="126" t="str">
        <f>IF(AND(Planungsübersicht!$E122&gt;1990,TYPE(Planungsübersicht!$E122)=1),MAX(Planungsübersicht!I122:Z122)," ")</f>
        <v xml:space="preserve"> </v>
      </c>
    </row>
    <row r="104" spans="2:8">
      <c r="B104" s="126" t="str">
        <f>IF(AND(Planungsübersicht!$E123&gt;1990,TYPE(Planungsübersicht!$E123)=1),Planungsübersicht!C123," ")</f>
        <v xml:space="preserve"> </v>
      </c>
      <c r="C104" s="126" t="str">
        <f>IF(AND(Planungsübersicht!$E123&gt;1990,TYPE(Planungsübersicht!$E123)=1),Planungsübersicht!D123," ")</f>
        <v xml:space="preserve"> </v>
      </c>
      <c r="D104" s="126" t="str">
        <f>IF(AND(Planungsübersicht!$E123&gt;1990,TYPE(Planungsübersicht!$E123)=1),Planungsübersicht!E123," ")</f>
        <v xml:space="preserve"> </v>
      </c>
      <c r="E104" s="127" t="str">
        <f>IF(AND(Planungsübersicht!$E123&gt;1990,TYPE(Planungsübersicht!$E123)=1),Planungsübersicht!F123," ")</f>
        <v xml:space="preserve"> </v>
      </c>
      <c r="F104" s="126" t="str">
        <f>IF(AND(Planungsübersicht!$E123&gt;1990,TYPE(Planungsübersicht!$E123)=1),Planungsübersicht!G123," ")</f>
        <v xml:space="preserve"> </v>
      </c>
      <c r="G104" s="126" t="str">
        <f>IF(AND(Planungsübersicht!$E123&gt;1990,TYPE(Planungsübersicht!$E123)=1),Planungsübersicht!H123," ")</f>
        <v xml:space="preserve"> </v>
      </c>
      <c r="H104" s="126" t="str">
        <f>IF(AND(Planungsübersicht!$E123&gt;1990,TYPE(Planungsübersicht!$E123)=1),MAX(Planungsübersicht!I123:Z123)," ")</f>
        <v xml:space="preserve"> </v>
      </c>
    </row>
    <row r="105" spans="2:8">
      <c r="B105" s="126" t="str">
        <f>IF(AND(Planungsübersicht!$E124&gt;1990,TYPE(Planungsübersicht!$E124)=1),Planungsübersicht!C124," ")</f>
        <v xml:space="preserve"> </v>
      </c>
      <c r="C105" s="126" t="str">
        <f>IF(AND(Planungsübersicht!$E124&gt;1990,TYPE(Planungsübersicht!$E124)=1),Planungsübersicht!D124," ")</f>
        <v xml:space="preserve"> </v>
      </c>
      <c r="D105" s="126" t="str">
        <f>IF(AND(Planungsübersicht!$E124&gt;1990,TYPE(Planungsübersicht!$E124)=1),Planungsübersicht!E124," ")</f>
        <v xml:space="preserve"> </v>
      </c>
      <c r="E105" s="127" t="str">
        <f>IF(AND(Planungsübersicht!$E124&gt;1990,TYPE(Planungsübersicht!$E124)=1),Planungsübersicht!F124," ")</f>
        <v xml:space="preserve"> </v>
      </c>
      <c r="F105" s="126" t="str">
        <f>IF(AND(Planungsübersicht!$E124&gt;1990,TYPE(Planungsübersicht!$E124)=1),Planungsübersicht!G124," ")</f>
        <v xml:space="preserve"> </v>
      </c>
      <c r="G105" s="126" t="str">
        <f>IF(AND(Planungsübersicht!$E124&gt;1990,TYPE(Planungsübersicht!$E124)=1),Planungsübersicht!H124," ")</f>
        <v xml:space="preserve"> </v>
      </c>
      <c r="H105" s="126" t="str">
        <f>IF(AND(Planungsübersicht!$E124&gt;1990,TYPE(Planungsübersicht!$E124)=1),MAX(Planungsübersicht!I124:Z124)," ")</f>
        <v xml:space="preserve"> </v>
      </c>
    </row>
    <row r="106" spans="2:8">
      <c r="B106" s="126" t="str">
        <f>IF(AND(Planungsübersicht!$E125&gt;1990,TYPE(Planungsübersicht!$E125)=1),Planungsübersicht!C125," ")</f>
        <v xml:space="preserve"> </v>
      </c>
      <c r="C106" s="126" t="str">
        <f>IF(AND(Planungsübersicht!$E125&gt;1990,TYPE(Planungsübersicht!$E125)=1),Planungsübersicht!D125," ")</f>
        <v xml:space="preserve"> </v>
      </c>
      <c r="D106" s="126" t="str">
        <f>IF(AND(Planungsübersicht!$E125&gt;1990,TYPE(Planungsübersicht!$E125)=1),Planungsübersicht!E125," ")</f>
        <v xml:space="preserve"> </v>
      </c>
      <c r="E106" s="127" t="str">
        <f>IF(AND(Planungsübersicht!$E125&gt;1990,TYPE(Planungsübersicht!$E125)=1),Planungsübersicht!F125," ")</f>
        <v xml:space="preserve"> </v>
      </c>
      <c r="F106" s="126" t="str">
        <f>IF(AND(Planungsübersicht!$E125&gt;1990,TYPE(Planungsübersicht!$E125)=1),Planungsübersicht!G125," ")</f>
        <v xml:space="preserve"> </v>
      </c>
      <c r="G106" s="126" t="str">
        <f>IF(AND(Planungsübersicht!$E125&gt;1990,TYPE(Planungsübersicht!$E125)=1),Planungsübersicht!H125," ")</f>
        <v xml:space="preserve"> </v>
      </c>
      <c r="H106" s="126" t="str">
        <f>IF(AND(Planungsübersicht!$E125&gt;1990,TYPE(Planungsübersicht!$E125)=1),MAX(Planungsübersicht!I125:Z125)," ")</f>
        <v xml:space="preserve"> </v>
      </c>
    </row>
    <row r="107" spans="2:8">
      <c r="B107" s="126" t="str">
        <f>IF(AND(Planungsübersicht!$E126&gt;1990,TYPE(Planungsübersicht!$E126)=1),Planungsübersicht!C126," ")</f>
        <v xml:space="preserve"> </v>
      </c>
      <c r="C107" s="126" t="str">
        <f>IF(AND(Planungsübersicht!$E126&gt;1990,TYPE(Planungsübersicht!$E126)=1),Planungsübersicht!D126," ")</f>
        <v xml:space="preserve"> </v>
      </c>
      <c r="D107" s="126" t="str">
        <f>IF(AND(Planungsübersicht!$E126&gt;1990,TYPE(Planungsübersicht!$E126)=1),Planungsübersicht!E126," ")</f>
        <v xml:space="preserve"> </v>
      </c>
      <c r="E107" s="127" t="str">
        <f>IF(AND(Planungsübersicht!$E126&gt;1990,TYPE(Planungsübersicht!$E126)=1),Planungsübersicht!F126," ")</f>
        <v xml:space="preserve"> </v>
      </c>
      <c r="F107" s="126" t="str">
        <f>IF(AND(Planungsübersicht!$E126&gt;1990,TYPE(Planungsübersicht!$E126)=1),Planungsübersicht!G126," ")</f>
        <v xml:space="preserve"> </v>
      </c>
      <c r="G107" s="126" t="str">
        <f>IF(AND(Planungsübersicht!$E126&gt;1990,TYPE(Planungsübersicht!$E126)=1),Planungsübersicht!H126," ")</f>
        <v xml:space="preserve"> </v>
      </c>
      <c r="H107" s="126" t="str">
        <f>IF(AND(Planungsübersicht!$E126&gt;1990,TYPE(Planungsübersicht!$E126)=1),MAX(Planungsübersicht!I126:Z126)," ")</f>
        <v xml:space="preserve"> </v>
      </c>
    </row>
    <row r="108" spans="2:8">
      <c r="B108" s="126" t="str">
        <f>IF(AND(Planungsübersicht!$E127&gt;1990,TYPE(Planungsübersicht!$E127)=1),Planungsübersicht!C127," ")</f>
        <v xml:space="preserve"> </v>
      </c>
      <c r="C108" s="126" t="str">
        <f>IF(AND(Planungsübersicht!$E127&gt;1990,TYPE(Planungsübersicht!$E127)=1),Planungsübersicht!D127," ")</f>
        <v xml:space="preserve"> </v>
      </c>
      <c r="D108" s="126" t="str">
        <f>IF(AND(Planungsübersicht!$E127&gt;1990,TYPE(Planungsübersicht!$E127)=1),Planungsübersicht!E127," ")</f>
        <v xml:space="preserve"> </v>
      </c>
      <c r="E108" s="127" t="str">
        <f>IF(AND(Planungsübersicht!$E127&gt;1990,TYPE(Planungsübersicht!$E127)=1),Planungsübersicht!F127," ")</f>
        <v xml:space="preserve"> </v>
      </c>
      <c r="F108" s="126" t="str">
        <f>IF(AND(Planungsübersicht!$E127&gt;1990,TYPE(Planungsübersicht!$E127)=1),Planungsübersicht!G127," ")</f>
        <v xml:space="preserve"> </v>
      </c>
      <c r="G108" s="126" t="str">
        <f>IF(AND(Planungsübersicht!$E127&gt;1990,TYPE(Planungsübersicht!$E127)=1),Planungsübersicht!H127," ")</f>
        <v xml:space="preserve"> </v>
      </c>
      <c r="H108" s="126" t="str">
        <f>IF(AND(Planungsübersicht!$E127&gt;1990,TYPE(Planungsübersicht!$E127)=1),MAX(Planungsübersicht!I127:Z127)," ")</f>
        <v xml:space="preserve"> </v>
      </c>
    </row>
    <row r="109" spans="2:8">
      <c r="B109" s="126" t="str">
        <f>IF(AND(Planungsübersicht!$E128&gt;1990,TYPE(Planungsübersicht!$E128)=1),Planungsübersicht!C128," ")</f>
        <v xml:space="preserve"> </v>
      </c>
      <c r="C109" s="126" t="str">
        <f>IF(AND(Planungsübersicht!$E128&gt;1990,TYPE(Planungsübersicht!$E128)=1),Planungsübersicht!D128," ")</f>
        <v xml:space="preserve"> </v>
      </c>
      <c r="D109" s="126" t="str">
        <f>IF(AND(Planungsübersicht!$E128&gt;1990,TYPE(Planungsübersicht!$E128)=1),Planungsübersicht!E128," ")</f>
        <v xml:space="preserve"> </v>
      </c>
      <c r="E109" s="127" t="str">
        <f>IF(AND(Planungsübersicht!$E128&gt;1990,TYPE(Planungsübersicht!$E128)=1),Planungsübersicht!F128," ")</f>
        <v xml:space="preserve"> </v>
      </c>
      <c r="F109" s="126" t="str">
        <f>IF(AND(Planungsübersicht!$E128&gt;1990,TYPE(Planungsübersicht!$E128)=1),Planungsübersicht!G128," ")</f>
        <v xml:space="preserve"> </v>
      </c>
      <c r="G109" s="126" t="str">
        <f>IF(AND(Planungsübersicht!$E128&gt;1990,TYPE(Planungsübersicht!$E128)=1),Planungsübersicht!H128," ")</f>
        <v xml:space="preserve"> </v>
      </c>
      <c r="H109" s="126" t="str">
        <f>IF(AND(Planungsübersicht!$E128&gt;1990,TYPE(Planungsübersicht!$E128)=1),MAX(Planungsübersicht!I128:Z128)," ")</f>
        <v xml:space="preserve"> </v>
      </c>
    </row>
    <row r="110" spans="2:8">
      <c r="B110" s="126" t="str">
        <f>IF(AND(Planungsübersicht!$E129&gt;1990,TYPE(Planungsübersicht!$E129)=1),Planungsübersicht!C129," ")</f>
        <v xml:space="preserve"> </v>
      </c>
      <c r="C110" s="126" t="str">
        <f>IF(AND(Planungsübersicht!$E129&gt;1990,TYPE(Planungsübersicht!$E129)=1),Planungsübersicht!D129," ")</f>
        <v xml:space="preserve"> </v>
      </c>
      <c r="D110" s="126" t="str">
        <f>IF(AND(Planungsübersicht!$E129&gt;1990,TYPE(Planungsübersicht!$E129)=1),Planungsübersicht!E129," ")</f>
        <v xml:space="preserve"> </v>
      </c>
      <c r="E110" s="127" t="str">
        <f>IF(AND(Planungsübersicht!$E129&gt;1990,TYPE(Planungsübersicht!$E129)=1),Planungsübersicht!F129," ")</f>
        <v xml:space="preserve"> </v>
      </c>
      <c r="F110" s="126" t="str">
        <f>IF(AND(Planungsübersicht!$E129&gt;1990,TYPE(Planungsübersicht!$E129)=1),Planungsübersicht!G129," ")</f>
        <v xml:space="preserve"> </v>
      </c>
      <c r="G110" s="126" t="str">
        <f>IF(AND(Planungsübersicht!$E129&gt;1990,TYPE(Planungsübersicht!$E129)=1),Planungsübersicht!H129," ")</f>
        <v xml:space="preserve"> </v>
      </c>
      <c r="H110" s="126" t="str">
        <f>IF(AND(Planungsübersicht!$E129&gt;1990,TYPE(Planungsübersicht!$E129)=1),MAX(Planungsübersicht!I129:Z129)," ")</f>
        <v xml:space="preserve"> </v>
      </c>
    </row>
    <row r="111" spans="2:8">
      <c r="B111" s="126" t="str">
        <f>IF(AND(Planungsübersicht!$E130&gt;1990,TYPE(Planungsübersicht!$E130)=1),Planungsübersicht!C130," ")</f>
        <v xml:space="preserve"> </v>
      </c>
      <c r="C111" s="126" t="str">
        <f>IF(AND(Planungsübersicht!$E130&gt;1990,TYPE(Planungsübersicht!$E130)=1),Planungsübersicht!D130," ")</f>
        <v xml:space="preserve"> </v>
      </c>
      <c r="D111" s="126" t="str">
        <f>IF(AND(Planungsübersicht!$E130&gt;1990,TYPE(Planungsübersicht!$E130)=1),Planungsübersicht!E130," ")</f>
        <v xml:space="preserve"> </v>
      </c>
      <c r="E111" s="127" t="str">
        <f>IF(AND(Planungsübersicht!$E130&gt;1990,TYPE(Planungsübersicht!$E130)=1),Planungsübersicht!F130," ")</f>
        <v xml:space="preserve"> </v>
      </c>
      <c r="F111" s="126" t="str">
        <f>IF(AND(Planungsübersicht!$E130&gt;1990,TYPE(Planungsübersicht!$E130)=1),Planungsübersicht!G130," ")</f>
        <v xml:space="preserve"> </v>
      </c>
      <c r="G111" s="126" t="str">
        <f>IF(AND(Planungsübersicht!$E130&gt;1990,TYPE(Planungsübersicht!$E130)=1),Planungsübersicht!H130," ")</f>
        <v xml:space="preserve"> </v>
      </c>
      <c r="H111" s="126" t="str">
        <f>IF(AND(Planungsübersicht!$E130&gt;1990,TYPE(Planungsübersicht!$E130)=1),MAX(Planungsübersicht!I130:Z130)," ")</f>
        <v xml:space="preserve"> </v>
      </c>
    </row>
    <row r="112" spans="2:8">
      <c r="B112" s="126" t="str">
        <f>IF(AND(Planungsübersicht!$E131&gt;1990,TYPE(Planungsübersicht!$E131)=1),Planungsübersicht!C131," ")</f>
        <v xml:space="preserve"> </v>
      </c>
      <c r="C112" s="126" t="str">
        <f>IF(AND(Planungsübersicht!$E131&gt;1990,TYPE(Planungsübersicht!$E131)=1),Planungsübersicht!D131," ")</f>
        <v xml:space="preserve"> </v>
      </c>
      <c r="D112" s="126" t="str">
        <f>IF(AND(Planungsübersicht!$E131&gt;1990,TYPE(Planungsübersicht!$E131)=1),Planungsübersicht!E131," ")</f>
        <v xml:space="preserve"> </v>
      </c>
      <c r="E112" s="127" t="str">
        <f>IF(AND(Planungsübersicht!$E131&gt;1990,TYPE(Planungsübersicht!$E131)=1),Planungsübersicht!F131," ")</f>
        <v xml:space="preserve"> </v>
      </c>
      <c r="F112" s="126" t="str">
        <f>IF(AND(Planungsübersicht!$E131&gt;1990,TYPE(Planungsübersicht!$E131)=1),Planungsübersicht!G131," ")</f>
        <v xml:space="preserve"> </v>
      </c>
      <c r="G112" s="126" t="str">
        <f>IF(AND(Planungsübersicht!$E131&gt;1990,TYPE(Planungsübersicht!$E131)=1),Planungsübersicht!H131," ")</f>
        <v xml:space="preserve"> </v>
      </c>
      <c r="H112" s="126" t="str">
        <f>IF(AND(Planungsübersicht!$E131&gt;1990,TYPE(Planungsübersicht!$E131)=1),MAX(Planungsübersicht!I131:Z131)," ")</f>
        <v xml:space="preserve"> </v>
      </c>
    </row>
    <row r="113" spans="2:8">
      <c r="B113" s="126" t="str">
        <f>IF(AND(Planungsübersicht!$E132&gt;1990,TYPE(Planungsübersicht!$E132)=1),Planungsübersicht!C132," ")</f>
        <v xml:space="preserve"> </v>
      </c>
      <c r="C113" s="126" t="str">
        <f>IF(AND(Planungsübersicht!$E132&gt;1990,TYPE(Planungsübersicht!$E132)=1),Planungsübersicht!D132," ")</f>
        <v xml:space="preserve"> </v>
      </c>
      <c r="D113" s="126" t="str">
        <f>IF(AND(Planungsübersicht!$E132&gt;1990,TYPE(Planungsübersicht!$E132)=1),Planungsübersicht!E132," ")</f>
        <v xml:space="preserve"> </v>
      </c>
      <c r="E113" s="127" t="str">
        <f>IF(AND(Planungsübersicht!$E132&gt;1990,TYPE(Planungsübersicht!$E132)=1),Planungsübersicht!F132," ")</f>
        <v xml:space="preserve"> </v>
      </c>
      <c r="F113" s="126" t="str">
        <f>IF(AND(Planungsübersicht!$E132&gt;1990,TYPE(Planungsübersicht!$E132)=1),Planungsübersicht!G132," ")</f>
        <v xml:space="preserve"> </v>
      </c>
      <c r="G113" s="126" t="str">
        <f>IF(AND(Planungsübersicht!$E132&gt;1990,TYPE(Planungsübersicht!$E132)=1),Planungsübersicht!H132," ")</f>
        <v xml:space="preserve"> </v>
      </c>
      <c r="H113" s="126" t="str">
        <f>IF(AND(Planungsübersicht!$E132&gt;1990,TYPE(Planungsübersicht!$E132)=1),MAX(Planungsübersicht!I132:Z132)," ")</f>
        <v xml:space="preserve"> </v>
      </c>
    </row>
    <row r="114" spans="2:8">
      <c r="B114" s="126" t="str">
        <f>IF(AND(Planungsübersicht!$E133&gt;1990,TYPE(Planungsübersicht!$E133)=1),Planungsübersicht!C133," ")</f>
        <v xml:space="preserve"> </v>
      </c>
      <c r="C114" s="126" t="str">
        <f>IF(AND(Planungsübersicht!$E133&gt;1990,TYPE(Planungsübersicht!$E133)=1),Planungsübersicht!D133," ")</f>
        <v xml:space="preserve"> </v>
      </c>
      <c r="D114" s="126" t="str">
        <f>IF(AND(Planungsübersicht!$E133&gt;1990,TYPE(Planungsübersicht!$E133)=1),Planungsübersicht!E133," ")</f>
        <v xml:space="preserve"> </v>
      </c>
      <c r="E114" s="127" t="str">
        <f>IF(AND(Planungsübersicht!$E133&gt;1990,TYPE(Planungsübersicht!$E133)=1),Planungsübersicht!F133," ")</f>
        <v xml:space="preserve"> </v>
      </c>
      <c r="F114" s="126" t="str">
        <f>IF(AND(Planungsübersicht!$E133&gt;1990,TYPE(Planungsübersicht!$E133)=1),Planungsübersicht!G133," ")</f>
        <v xml:space="preserve"> </v>
      </c>
      <c r="G114" s="126" t="str">
        <f>IF(AND(Planungsübersicht!$E133&gt;1990,TYPE(Planungsübersicht!$E133)=1),Planungsübersicht!H133," ")</f>
        <v xml:space="preserve"> </v>
      </c>
      <c r="H114" s="126" t="str">
        <f>IF(AND(Planungsübersicht!$E133&gt;1990,TYPE(Planungsübersicht!$E133)=1),MAX(Planungsübersicht!I133:Z133)," ")</f>
        <v xml:space="preserve"> </v>
      </c>
    </row>
    <row r="115" spans="2:8">
      <c r="B115" s="126" t="str">
        <f>IF(AND(Planungsübersicht!$E134&gt;1990,TYPE(Planungsübersicht!$E134)=1),Planungsübersicht!C134," ")</f>
        <v xml:space="preserve"> </v>
      </c>
      <c r="C115" s="126" t="str">
        <f>IF(AND(Planungsübersicht!$E134&gt;1990,TYPE(Planungsübersicht!$E134)=1),Planungsübersicht!D134," ")</f>
        <v xml:space="preserve"> </v>
      </c>
      <c r="D115" s="126" t="str">
        <f>IF(AND(Planungsübersicht!$E134&gt;1990,TYPE(Planungsübersicht!$E134)=1),Planungsübersicht!E134," ")</f>
        <v xml:space="preserve"> </v>
      </c>
      <c r="E115" s="127" t="str">
        <f>IF(AND(Planungsübersicht!$E134&gt;1990,TYPE(Planungsübersicht!$E134)=1),Planungsübersicht!F134," ")</f>
        <v xml:space="preserve"> </v>
      </c>
      <c r="F115" s="126" t="str">
        <f>IF(AND(Planungsübersicht!$E134&gt;1990,TYPE(Planungsübersicht!$E134)=1),Planungsübersicht!G134," ")</f>
        <v xml:space="preserve"> </v>
      </c>
      <c r="G115" s="126" t="str">
        <f>IF(AND(Planungsübersicht!$E134&gt;1990,TYPE(Planungsübersicht!$E134)=1),Planungsübersicht!H134," ")</f>
        <v xml:space="preserve"> </v>
      </c>
      <c r="H115" s="126" t="str">
        <f>IF(AND(Planungsübersicht!$E134&gt;1990,TYPE(Planungsübersicht!$E134)=1),MAX(Planungsübersicht!I134:Z134)," ")</f>
        <v xml:space="preserve"> </v>
      </c>
    </row>
    <row r="116" spans="2:8">
      <c r="B116" s="126" t="str">
        <f>IF(AND(Planungsübersicht!$E135&gt;1990,TYPE(Planungsübersicht!$E135)=1),Planungsübersicht!C135," ")</f>
        <v xml:space="preserve"> </v>
      </c>
      <c r="C116" s="126" t="str">
        <f>IF(AND(Planungsübersicht!$E135&gt;1990,TYPE(Planungsübersicht!$E135)=1),Planungsübersicht!D135," ")</f>
        <v xml:space="preserve"> </v>
      </c>
      <c r="D116" s="126" t="str">
        <f>IF(AND(Planungsübersicht!$E135&gt;1990,TYPE(Planungsübersicht!$E135)=1),Planungsübersicht!E135," ")</f>
        <v xml:space="preserve"> </v>
      </c>
      <c r="E116" s="127" t="str">
        <f>IF(AND(Planungsübersicht!$E135&gt;1990,TYPE(Planungsübersicht!$E135)=1),Planungsübersicht!F135," ")</f>
        <v xml:space="preserve"> </v>
      </c>
      <c r="F116" s="126" t="str">
        <f>IF(AND(Planungsübersicht!$E135&gt;1990,TYPE(Planungsübersicht!$E135)=1),Planungsübersicht!G135," ")</f>
        <v xml:space="preserve"> </v>
      </c>
      <c r="G116" s="126" t="str">
        <f>IF(AND(Planungsübersicht!$E135&gt;1990,TYPE(Planungsübersicht!$E135)=1),Planungsübersicht!H135," ")</f>
        <v xml:space="preserve"> </v>
      </c>
      <c r="H116" s="126" t="str">
        <f>IF(AND(Planungsübersicht!$E135&gt;1990,TYPE(Planungsübersicht!$E135)=1),MAX(Planungsübersicht!I135:Z135)," ")</f>
        <v xml:space="preserve"> </v>
      </c>
    </row>
    <row r="117" spans="2:8">
      <c r="B117" s="126" t="str">
        <f>IF(AND(Planungsübersicht!$E136&gt;1990,TYPE(Planungsübersicht!$E136)=1),Planungsübersicht!C136," ")</f>
        <v xml:space="preserve"> </v>
      </c>
      <c r="C117" s="126" t="str">
        <f>IF(AND(Planungsübersicht!$E136&gt;1990,TYPE(Planungsübersicht!$E136)=1),Planungsübersicht!D136," ")</f>
        <v xml:space="preserve"> </v>
      </c>
      <c r="D117" s="126" t="str">
        <f>IF(AND(Planungsübersicht!$E136&gt;1990,TYPE(Planungsübersicht!$E136)=1),Planungsübersicht!E136," ")</f>
        <v xml:space="preserve"> </v>
      </c>
      <c r="E117" s="127" t="str">
        <f>IF(AND(Planungsübersicht!$E136&gt;1990,TYPE(Planungsübersicht!$E136)=1),Planungsübersicht!F136," ")</f>
        <v xml:space="preserve"> </v>
      </c>
      <c r="F117" s="126" t="str">
        <f>IF(AND(Planungsübersicht!$E136&gt;1990,TYPE(Planungsübersicht!$E136)=1),Planungsübersicht!G136," ")</f>
        <v xml:space="preserve"> </v>
      </c>
      <c r="G117" s="126" t="str">
        <f>IF(AND(Planungsübersicht!$E136&gt;1990,TYPE(Planungsübersicht!$E136)=1),Planungsübersicht!H136," ")</f>
        <v xml:space="preserve"> </v>
      </c>
      <c r="H117" s="126" t="str">
        <f>IF(AND(Planungsübersicht!$E136&gt;1990,TYPE(Planungsübersicht!$E136)=1),MAX(Planungsübersicht!I136:Z136)," ")</f>
        <v xml:space="preserve"> </v>
      </c>
    </row>
    <row r="118" spans="2:8">
      <c r="B118" s="126" t="str">
        <f>IF(AND(Planungsübersicht!$E137&gt;1990,TYPE(Planungsübersicht!$E137)=1),Planungsübersicht!C137," ")</f>
        <v xml:space="preserve"> </v>
      </c>
      <c r="C118" s="126" t="str">
        <f>IF(AND(Planungsübersicht!$E137&gt;1990,TYPE(Planungsübersicht!$E137)=1),Planungsübersicht!D137," ")</f>
        <v xml:space="preserve"> </v>
      </c>
      <c r="D118" s="126" t="str">
        <f>IF(AND(Planungsübersicht!$E137&gt;1990,TYPE(Planungsübersicht!$E137)=1),Planungsübersicht!E137," ")</f>
        <v xml:space="preserve"> </v>
      </c>
      <c r="E118" s="127" t="str">
        <f>IF(AND(Planungsübersicht!$E137&gt;1990,TYPE(Planungsübersicht!$E137)=1),Planungsübersicht!F137," ")</f>
        <v xml:space="preserve"> </v>
      </c>
      <c r="F118" s="126" t="str">
        <f>IF(AND(Planungsübersicht!$E137&gt;1990,TYPE(Planungsübersicht!$E137)=1),Planungsübersicht!G137," ")</f>
        <v xml:space="preserve"> </v>
      </c>
      <c r="G118" s="126" t="str">
        <f>IF(AND(Planungsübersicht!$E137&gt;1990,TYPE(Planungsübersicht!$E137)=1),Planungsübersicht!H137," ")</f>
        <v xml:space="preserve"> </v>
      </c>
      <c r="H118" s="126" t="str">
        <f>IF(AND(Planungsübersicht!$E137&gt;1990,TYPE(Planungsübersicht!$E137)=1),MAX(Planungsübersicht!I137:Z137)," ")</f>
        <v xml:space="preserve"> </v>
      </c>
    </row>
    <row r="119" spans="2:8">
      <c r="B119" s="126" t="str">
        <f>IF(AND(Planungsübersicht!$E138&gt;1990,TYPE(Planungsübersicht!$E138)=1),Planungsübersicht!C138," ")</f>
        <v xml:space="preserve"> </v>
      </c>
      <c r="C119" s="126" t="str">
        <f>IF(AND(Planungsübersicht!$E138&gt;1990,TYPE(Planungsübersicht!$E138)=1),Planungsübersicht!D138," ")</f>
        <v xml:space="preserve"> </v>
      </c>
      <c r="D119" s="126" t="str">
        <f>IF(AND(Planungsübersicht!$E138&gt;1990,TYPE(Planungsübersicht!$E138)=1),Planungsübersicht!E138," ")</f>
        <v xml:space="preserve"> </v>
      </c>
      <c r="E119" s="127" t="str">
        <f>IF(AND(Planungsübersicht!$E138&gt;1990,TYPE(Planungsübersicht!$E138)=1),Planungsübersicht!F138," ")</f>
        <v xml:space="preserve"> </v>
      </c>
      <c r="F119" s="126" t="str">
        <f>IF(AND(Planungsübersicht!$E138&gt;1990,TYPE(Planungsübersicht!$E138)=1),Planungsübersicht!G138," ")</f>
        <v xml:space="preserve"> </v>
      </c>
      <c r="G119" s="126" t="str">
        <f>IF(AND(Planungsübersicht!$E138&gt;1990,TYPE(Planungsübersicht!$E138)=1),Planungsübersicht!H138," ")</f>
        <v xml:space="preserve"> </v>
      </c>
      <c r="H119" s="126" t="str">
        <f>IF(AND(Planungsübersicht!$E138&gt;1990,TYPE(Planungsübersicht!$E138)=1),MAX(Planungsübersicht!I138:Z138)," ")</f>
        <v xml:space="preserve"> </v>
      </c>
    </row>
    <row r="120" spans="2:8">
      <c r="B120" s="126" t="str">
        <f>IF(AND(Planungsübersicht!$E139&gt;1990,TYPE(Planungsübersicht!$E139)=1),Planungsübersicht!C139," ")</f>
        <v xml:space="preserve"> </v>
      </c>
      <c r="C120" s="126" t="str">
        <f>IF(AND(Planungsübersicht!$E139&gt;1990,TYPE(Planungsübersicht!$E139)=1),Planungsübersicht!D139," ")</f>
        <v xml:space="preserve"> </v>
      </c>
      <c r="D120" s="126" t="str">
        <f>IF(AND(Planungsübersicht!$E139&gt;1990,TYPE(Planungsübersicht!$E139)=1),Planungsübersicht!E139," ")</f>
        <v xml:space="preserve"> </v>
      </c>
      <c r="E120" s="127" t="str">
        <f>IF(AND(Planungsübersicht!$E139&gt;1990,TYPE(Planungsübersicht!$E139)=1),Planungsübersicht!F139," ")</f>
        <v xml:space="preserve"> </v>
      </c>
      <c r="F120" s="126" t="str">
        <f>IF(AND(Planungsübersicht!$E139&gt;1990,TYPE(Planungsübersicht!$E139)=1),Planungsübersicht!G139," ")</f>
        <v xml:space="preserve"> </v>
      </c>
      <c r="G120" s="126" t="str">
        <f>IF(AND(Planungsübersicht!$E139&gt;1990,TYPE(Planungsübersicht!$E139)=1),Planungsübersicht!H139," ")</f>
        <v xml:space="preserve"> </v>
      </c>
      <c r="H120" s="126" t="str">
        <f>IF(AND(Planungsübersicht!$E139&gt;1990,TYPE(Planungsübersicht!$E139)=1),MAX(Planungsübersicht!I139:Z139)," ")</f>
        <v xml:space="preserve"> </v>
      </c>
    </row>
    <row r="121" spans="2:8">
      <c r="B121" s="126" t="str">
        <f>IF(AND(Planungsübersicht!$E142&gt;1990,TYPE(Planungsübersicht!$E142)=1),Planungsübersicht!C142," ")</f>
        <v xml:space="preserve"> </v>
      </c>
      <c r="C121" s="126" t="str">
        <f>IF(AND(Planungsübersicht!$E142&gt;1990,TYPE(Planungsübersicht!$E142)=1),Planungsübersicht!D142," ")</f>
        <v xml:space="preserve"> </v>
      </c>
      <c r="D121" s="126" t="str">
        <f>IF(AND(Planungsübersicht!$E142&gt;1990,TYPE(Planungsübersicht!$E142)=1),Planungsübersicht!E142," ")</f>
        <v xml:space="preserve"> </v>
      </c>
      <c r="E121" s="127" t="str">
        <f>IF(AND(Planungsübersicht!$E142&gt;1990,TYPE(Planungsübersicht!$E142)=1),Planungsübersicht!F142," ")</f>
        <v xml:space="preserve"> </v>
      </c>
      <c r="F121" s="126" t="str">
        <f>IF(AND(Planungsübersicht!$E142&gt;1990,TYPE(Planungsübersicht!$E142)=1),Planungsübersicht!G142," ")</f>
        <v xml:space="preserve"> </v>
      </c>
      <c r="G121" s="126" t="str">
        <f>IF(AND(Planungsübersicht!$E142&gt;1990,TYPE(Planungsübersicht!$E142)=1),Planungsübersicht!H142," ")</f>
        <v xml:space="preserve"> </v>
      </c>
      <c r="H121" s="126" t="str">
        <f>IF(AND(Planungsübersicht!$E142&gt;1990,TYPE(Planungsübersicht!$E142)=1),MAX(Planungsübersicht!I142:Z142)," ")</f>
        <v xml:space="preserve"> </v>
      </c>
    </row>
    <row r="122" spans="2:8">
      <c r="B122" s="126" t="str">
        <f>IF(AND(Planungsübersicht!$E143&gt;1990,TYPE(Planungsübersicht!$E143)=1),Planungsübersicht!C143," ")</f>
        <v xml:space="preserve"> </v>
      </c>
      <c r="C122" s="126" t="str">
        <f>IF(AND(Planungsübersicht!$E143&gt;1990,TYPE(Planungsübersicht!$E143)=1),Planungsübersicht!D143," ")</f>
        <v xml:space="preserve"> </v>
      </c>
      <c r="D122" s="126" t="str">
        <f>IF(AND(Planungsübersicht!$E143&gt;1990,TYPE(Planungsübersicht!$E143)=1),Planungsübersicht!E143," ")</f>
        <v xml:space="preserve"> </v>
      </c>
      <c r="E122" s="127" t="str">
        <f>IF(AND(Planungsübersicht!$E143&gt;1990,TYPE(Planungsübersicht!$E143)=1),Planungsübersicht!F143," ")</f>
        <v xml:space="preserve"> </v>
      </c>
      <c r="F122" s="126" t="str">
        <f>IF(AND(Planungsübersicht!$E143&gt;1990,TYPE(Planungsübersicht!$E143)=1),Planungsübersicht!G143," ")</f>
        <v xml:space="preserve"> </v>
      </c>
      <c r="G122" s="126" t="str">
        <f>IF(AND(Planungsübersicht!$E143&gt;1990,TYPE(Planungsübersicht!$E143)=1),Planungsübersicht!H143," ")</f>
        <v xml:space="preserve"> </v>
      </c>
      <c r="H122" s="126" t="str">
        <f>IF(AND(Planungsübersicht!$E143&gt;1990,TYPE(Planungsübersicht!$E143)=1),MAX(Planungsübersicht!I143:Z143)," ")</f>
        <v xml:space="preserve"> </v>
      </c>
    </row>
    <row r="123" spans="2:8">
      <c r="B123" s="126" t="str">
        <f>IF(AND(Planungsübersicht!$E144&gt;1990,TYPE(Planungsübersicht!$E144)=1),Planungsübersicht!C144," ")</f>
        <v xml:space="preserve"> </v>
      </c>
      <c r="C123" s="126" t="str">
        <f>IF(AND(Planungsübersicht!$E144&gt;1990,TYPE(Planungsübersicht!$E144)=1),Planungsübersicht!D144," ")</f>
        <v xml:space="preserve"> </v>
      </c>
      <c r="D123" s="126" t="str">
        <f>IF(AND(Planungsübersicht!$E144&gt;1990,TYPE(Planungsübersicht!$E144)=1),Planungsübersicht!E144," ")</f>
        <v xml:space="preserve"> </v>
      </c>
      <c r="E123" s="127" t="str">
        <f>IF(AND(Planungsübersicht!$E144&gt;1990,TYPE(Planungsübersicht!$E144)=1),Planungsübersicht!F144," ")</f>
        <v xml:space="preserve"> </v>
      </c>
      <c r="F123" s="126" t="str">
        <f>IF(AND(Planungsübersicht!$E144&gt;1990,TYPE(Planungsübersicht!$E144)=1),Planungsübersicht!G144," ")</f>
        <v xml:space="preserve"> </v>
      </c>
      <c r="G123" s="126" t="str">
        <f>IF(AND(Planungsübersicht!$E144&gt;1990,TYPE(Planungsübersicht!$E144)=1),Planungsübersicht!H144," ")</f>
        <v xml:space="preserve"> </v>
      </c>
      <c r="H123" s="126" t="str">
        <f>IF(AND(Planungsübersicht!$E144&gt;1990,TYPE(Planungsübersicht!$E144)=1),MAX(Planungsübersicht!I144:Z144)," ")</f>
        <v xml:space="preserve"> </v>
      </c>
    </row>
    <row r="124" spans="2:8">
      <c r="B124" s="126" t="str">
        <f>IF(AND(Planungsübersicht!$E145&gt;1990,TYPE(Planungsübersicht!$E145)=1),Planungsübersicht!C145," ")</f>
        <v xml:space="preserve"> </v>
      </c>
      <c r="C124" s="126" t="str">
        <f>IF(AND(Planungsübersicht!$E145&gt;1990,TYPE(Planungsübersicht!$E145)=1),Planungsübersicht!D145," ")</f>
        <v xml:space="preserve"> </v>
      </c>
      <c r="D124" s="126" t="str">
        <f>IF(AND(Planungsübersicht!$E145&gt;1990,TYPE(Planungsübersicht!$E145)=1),Planungsübersicht!E145," ")</f>
        <v xml:space="preserve"> </v>
      </c>
      <c r="E124" s="127" t="str">
        <f>IF(AND(Planungsübersicht!$E145&gt;1990,TYPE(Planungsübersicht!$E145)=1),Planungsübersicht!F145," ")</f>
        <v xml:space="preserve"> </v>
      </c>
      <c r="F124" s="126" t="str">
        <f>IF(AND(Planungsübersicht!$E145&gt;1990,TYPE(Planungsübersicht!$E145)=1),Planungsübersicht!G145," ")</f>
        <v xml:space="preserve"> </v>
      </c>
      <c r="G124" s="126" t="str">
        <f>IF(AND(Planungsübersicht!$E145&gt;1990,TYPE(Planungsübersicht!$E145)=1),Planungsübersicht!H145," ")</f>
        <v xml:space="preserve"> </v>
      </c>
      <c r="H124" s="126" t="str">
        <f>IF(AND(Planungsübersicht!$E145&gt;1990,TYPE(Planungsübersicht!$E145)=1),MAX(Planungsübersicht!I145:Z145)," ")</f>
        <v xml:space="preserve"> </v>
      </c>
    </row>
    <row r="125" spans="2:8">
      <c r="B125" s="126" t="str">
        <f>IF(AND(Planungsübersicht!$E146&gt;1990,TYPE(Planungsübersicht!$E146)=1),Planungsübersicht!C146," ")</f>
        <v xml:space="preserve"> </v>
      </c>
      <c r="C125" s="126" t="str">
        <f>IF(AND(Planungsübersicht!$E146&gt;1990,TYPE(Planungsübersicht!$E146)=1),Planungsübersicht!D146," ")</f>
        <v xml:space="preserve"> </v>
      </c>
      <c r="D125" s="126" t="str">
        <f>IF(AND(Planungsübersicht!$E146&gt;1990,TYPE(Planungsübersicht!$E146)=1),Planungsübersicht!E146," ")</f>
        <v xml:space="preserve"> </v>
      </c>
      <c r="E125" s="127" t="str">
        <f>IF(AND(Planungsübersicht!$E146&gt;1990,TYPE(Planungsübersicht!$E146)=1),Planungsübersicht!F146," ")</f>
        <v xml:space="preserve"> </v>
      </c>
      <c r="F125" s="126" t="str">
        <f>IF(AND(Planungsübersicht!$E146&gt;1990,TYPE(Planungsübersicht!$E146)=1),Planungsübersicht!G146," ")</f>
        <v xml:space="preserve"> </v>
      </c>
      <c r="G125" s="126" t="str">
        <f>IF(AND(Planungsübersicht!$E146&gt;1990,TYPE(Planungsübersicht!$E146)=1),Planungsübersicht!H146," ")</f>
        <v xml:space="preserve"> </v>
      </c>
      <c r="H125" s="126" t="str">
        <f>IF(AND(Planungsübersicht!$E146&gt;1990,TYPE(Planungsübersicht!$E146)=1),MAX(Planungsübersicht!I146:Z146)," ")</f>
        <v xml:space="preserve"> </v>
      </c>
    </row>
    <row r="126" spans="2:8">
      <c r="B126" s="126" t="str">
        <f>IF(AND(Planungsübersicht!$E147&gt;1990,TYPE(Planungsübersicht!$E147)=1),Planungsübersicht!C147," ")</f>
        <v xml:space="preserve"> </v>
      </c>
      <c r="C126" s="126" t="str">
        <f>IF(AND(Planungsübersicht!$E147&gt;1990,TYPE(Planungsübersicht!$E147)=1),Planungsübersicht!D147," ")</f>
        <v xml:space="preserve"> </v>
      </c>
      <c r="D126" s="126" t="str">
        <f>IF(AND(Planungsübersicht!$E147&gt;1990,TYPE(Planungsübersicht!$E147)=1),Planungsübersicht!E147," ")</f>
        <v xml:space="preserve"> </v>
      </c>
      <c r="E126" s="127" t="str">
        <f>IF(AND(Planungsübersicht!$E147&gt;1990,TYPE(Planungsübersicht!$E147)=1),Planungsübersicht!F147," ")</f>
        <v xml:space="preserve"> </v>
      </c>
      <c r="F126" s="126" t="str">
        <f>IF(AND(Planungsübersicht!$E147&gt;1990,TYPE(Planungsübersicht!$E147)=1),Planungsübersicht!G147," ")</f>
        <v xml:space="preserve"> </v>
      </c>
      <c r="G126" s="126" t="str">
        <f>IF(AND(Planungsübersicht!$E147&gt;1990,TYPE(Planungsübersicht!$E147)=1),Planungsübersicht!H147," ")</f>
        <v xml:space="preserve"> </v>
      </c>
      <c r="H126" s="126" t="str">
        <f>IF(AND(Planungsübersicht!$E147&gt;1990,TYPE(Planungsübersicht!$E147)=1),MAX(Planungsübersicht!I147:Z147)," ")</f>
        <v xml:space="preserve"> </v>
      </c>
    </row>
    <row r="127" spans="2:8">
      <c r="B127" s="126" t="str">
        <f>IF(AND(Planungsübersicht!$E148&gt;1990,TYPE(Planungsübersicht!$E148)=1),Planungsübersicht!C148," ")</f>
        <v xml:space="preserve"> </v>
      </c>
      <c r="C127" s="126" t="str">
        <f>IF(AND(Planungsübersicht!$E148&gt;1990,TYPE(Planungsübersicht!$E148)=1),Planungsübersicht!D148," ")</f>
        <v xml:space="preserve"> </v>
      </c>
      <c r="D127" s="126" t="str">
        <f>IF(AND(Planungsübersicht!$E148&gt;1990,TYPE(Planungsübersicht!$E148)=1),Planungsübersicht!E148," ")</f>
        <v xml:space="preserve"> </v>
      </c>
      <c r="E127" s="127" t="str">
        <f>IF(AND(Planungsübersicht!$E148&gt;1990,TYPE(Planungsübersicht!$E148)=1),Planungsübersicht!F148," ")</f>
        <v xml:space="preserve"> </v>
      </c>
      <c r="F127" s="126" t="str">
        <f>IF(AND(Planungsübersicht!$E148&gt;1990,TYPE(Planungsübersicht!$E148)=1),Planungsübersicht!G148," ")</f>
        <v xml:space="preserve"> </v>
      </c>
      <c r="G127" s="126" t="str">
        <f>IF(AND(Planungsübersicht!$E148&gt;1990,TYPE(Planungsübersicht!$E148)=1),Planungsübersicht!H148," ")</f>
        <v xml:space="preserve"> </v>
      </c>
      <c r="H127" s="126" t="str">
        <f>IF(AND(Planungsübersicht!$E148&gt;1990,TYPE(Planungsübersicht!$E148)=1),MAX(Planungsübersicht!I148:Z148)," ")</f>
        <v xml:space="preserve"> </v>
      </c>
    </row>
    <row r="128" spans="2:8">
      <c r="B128" s="126" t="str">
        <f>IF(AND(Planungsübersicht!$E149&gt;1990,TYPE(Planungsübersicht!$E149)=1),Planungsübersicht!C149," ")</f>
        <v xml:space="preserve"> </v>
      </c>
      <c r="C128" s="126" t="str">
        <f>IF(AND(Planungsübersicht!$E149&gt;1990,TYPE(Planungsübersicht!$E149)=1),Planungsübersicht!D149," ")</f>
        <v xml:space="preserve"> </v>
      </c>
      <c r="D128" s="126" t="str">
        <f>IF(AND(Planungsübersicht!$E149&gt;1990,TYPE(Planungsübersicht!$E149)=1),Planungsübersicht!E149," ")</f>
        <v xml:space="preserve"> </v>
      </c>
      <c r="E128" s="127" t="str">
        <f>IF(AND(Planungsübersicht!$E149&gt;1990,TYPE(Planungsübersicht!$E149)=1),Planungsübersicht!F149," ")</f>
        <v xml:space="preserve"> </v>
      </c>
      <c r="F128" s="126" t="str">
        <f>IF(AND(Planungsübersicht!$E149&gt;1990,TYPE(Planungsübersicht!$E149)=1),Planungsübersicht!G149," ")</f>
        <v xml:space="preserve"> </v>
      </c>
      <c r="G128" s="126" t="str">
        <f>IF(AND(Planungsübersicht!$E149&gt;1990,TYPE(Planungsübersicht!$E149)=1),Planungsübersicht!H149," ")</f>
        <v xml:space="preserve"> </v>
      </c>
      <c r="H128" s="126" t="str">
        <f>IF(AND(Planungsübersicht!$E149&gt;1990,TYPE(Planungsübersicht!$E149)=1),MAX(Planungsübersicht!I149:Z149)," ")</f>
        <v xml:space="preserve"> </v>
      </c>
    </row>
    <row r="129" spans="2:8">
      <c r="B129" s="126" t="str">
        <f>IF(AND(Planungsübersicht!$E151&gt;1990,TYPE(Planungsübersicht!$E151)=1),Planungsübersicht!C151," ")</f>
        <v xml:space="preserve"> </v>
      </c>
      <c r="C129" s="126" t="str">
        <f>IF(AND(Planungsübersicht!$E151&gt;1990,TYPE(Planungsübersicht!$E151)=1),Planungsübersicht!D151," ")</f>
        <v xml:space="preserve"> </v>
      </c>
      <c r="D129" s="126" t="str">
        <f>IF(AND(Planungsübersicht!$E151&gt;1990,TYPE(Planungsübersicht!$E151)=1),Planungsübersicht!E151," ")</f>
        <v xml:space="preserve"> </v>
      </c>
      <c r="E129" s="127" t="str">
        <f>IF(AND(Planungsübersicht!$E151&gt;1990,TYPE(Planungsübersicht!$E151)=1),Planungsübersicht!F151," ")</f>
        <v xml:space="preserve"> </v>
      </c>
      <c r="F129" s="126" t="str">
        <f>IF(AND(Planungsübersicht!$E151&gt;1990,TYPE(Planungsübersicht!$E151)=1),Planungsübersicht!G151," ")</f>
        <v xml:space="preserve"> </v>
      </c>
      <c r="G129" s="126" t="str">
        <f>IF(AND(Planungsübersicht!$E151&gt;1990,TYPE(Planungsübersicht!$E151)=1),Planungsübersicht!H151," ")</f>
        <v xml:space="preserve"> </v>
      </c>
      <c r="H129" s="126" t="str">
        <f>IF(AND(Planungsübersicht!$E151&gt;1990,TYPE(Planungsübersicht!$E151)=1),MAX(Planungsübersicht!I151:Z151)," ")</f>
        <v xml:space="preserve"> </v>
      </c>
    </row>
    <row r="130" spans="2:8">
      <c r="B130" s="126" t="str">
        <f>IF(AND(Planungsübersicht!$E153&gt;1990,TYPE(Planungsübersicht!$E153)=1),Planungsübersicht!C153," ")</f>
        <v xml:space="preserve"> </v>
      </c>
      <c r="C130" s="126" t="str">
        <f>IF(AND(Planungsübersicht!$E153&gt;1990,TYPE(Planungsübersicht!$E153)=1),Planungsübersicht!D153," ")</f>
        <v xml:space="preserve"> </v>
      </c>
      <c r="D130" s="126" t="str">
        <f>IF(AND(Planungsübersicht!$E153&gt;1990,TYPE(Planungsübersicht!$E153)=1),Planungsübersicht!E153," ")</f>
        <v xml:space="preserve"> </v>
      </c>
      <c r="E130" s="127" t="str">
        <f>IF(AND(Planungsübersicht!$E153&gt;1990,TYPE(Planungsübersicht!$E153)=1),Planungsübersicht!F153," ")</f>
        <v xml:space="preserve"> </v>
      </c>
      <c r="F130" s="126" t="str">
        <f>IF(AND(Planungsübersicht!$E153&gt;1990,TYPE(Planungsübersicht!$E153)=1),Planungsübersicht!G153," ")</f>
        <v xml:space="preserve"> </v>
      </c>
      <c r="G130" s="126" t="str">
        <f>IF(AND(Planungsübersicht!$E153&gt;1990,TYPE(Planungsübersicht!$E153)=1),Planungsübersicht!H153," ")</f>
        <v xml:space="preserve"> </v>
      </c>
      <c r="H130" s="126" t="str">
        <f>IF(AND(Planungsübersicht!$E153&gt;1990,TYPE(Planungsübersicht!$E153)=1),MAX(Planungsübersicht!I153:Z153)," ")</f>
        <v xml:space="preserve"> </v>
      </c>
    </row>
    <row r="131" spans="2:8">
      <c r="B131" s="126" t="str">
        <f>IF(AND(Planungsübersicht!$E155&gt;1990,TYPE(Planungsübersicht!$E155)=1),Planungsübersicht!C155," ")</f>
        <v xml:space="preserve"> </v>
      </c>
      <c r="C131" s="126" t="str">
        <f>IF(AND(Planungsübersicht!$E155&gt;1990,TYPE(Planungsübersicht!$E155)=1),Planungsübersicht!D155," ")</f>
        <v xml:space="preserve"> </v>
      </c>
      <c r="D131" s="126" t="str">
        <f>IF(AND(Planungsübersicht!$E155&gt;1990,TYPE(Planungsübersicht!$E155)=1),Planungsübersicht!E155," ")</f>
        <v xml:space="preserve"> </v>
      </c>
      <c r="E131" s="127" t="str">
        <f>IF(AND(Planungsübersicht!$E155&gt;1990,TYPE(Planungsübersicht!$E155)=1),Planungsübersicht!F155," ")</f>
        <v xml:space="preserve"> </v>
      </c>
      <c r="F131" s="126" t="str">
        <f>IF(AND(Planungsübersicht!$E155&gt;1990,TYPE(Planungsübersicht!$E155)=1),Planungsübersicht!G155," ")</f>
        <v xml:space="preserve"> </v>
      </c>
      <c r="G131" s="126" t="str">
        <f>IF(AND(Planungsübersicht!$E155&gt;1990,TYPE(Planungsübersicht!$E155)=1),Planungsübersicht!H155," ")</f>
        <v xml:space="preserve"> </v>
      </c>
      <c r="H131" s="126" t="str">
        <f>IF(AND(Planungsübersicht!$E155&gt;1990,TYPE(Planungsübersicht!$E155)=1),MAX(Planungsübersicht!I155:Z155)," ")</f>
        <v xml:space="preserve"> </v>
      </c>
    </row>
    <row r="132" spans="2:8">
      <c r="B132" s="126" t="str">
        <f>IF(AND(Planungsübersicht!$E157&gt;1990,TYPE(Planungsübersicht!$E157)=1),Planungsübersicht!C157," ")</f>
        <v xml:space="preserve"> </v>
      </c>
      <c r="C132" s="126" t="str">
        <f>IF(AND(Planungsübersicht!$E157&gt;1990,TYPE(Planungsübersicht!$E157)=1),Planungsübersicht!D157," ")</f>
        <v xml:space="preserve"> </v>
      </c>
      <c r="D132" s="126" t="str">
        <f>IF(AND(Planungsübersicht!$E157&gt;1990,TYPE(Planungsübersicht!$E157)=1),Planungsübersicht!E157," ")</f>
        <v xml:space="preserve"> </v>
      </c>
      <c r="E132" s="127" t="str">
        <f>IF(AND(Planungsübersicht!$E157&gt;1990,TYPE(Planungsübersicht!$E157)=1),Planungsübersicht!F157," ")</f>
        <v xml:space="preserve"> </v>
      </c>
      <c r="F132" s="126" t="str">
        <f>IF(AND(Planungsübersicht!$E157&gt;1990,TYPE(Planungsübersicht!$E157)=1),Planungsübersicht!G157," ")</f>
        <v xml:space="preserve"> </v>
      </c>
      <c r="G132" s="126" t="str">
        <f>IF(AND(Planungsübersicht!$E157&gt;1990,TYPE(Planungsübersicht!$E157)=1),Planungsübersicht!H157," ")</f>
        <v xml:space="preserve"> </v>
      </c>
      <c r="H132" s="126" t="str">
        <f>IF(AND(Planungsübersicht!$E157&gt;1990,TYPE(Planungsübersicht!$E157)=1),MAX(Planungsübersicht!I157:Z157)," ")</f>
        <v xml:space="preserve"> </v>
      </c>
    </row>
    <row r="133" spans="2:8">
      <c r="B133" s="126" t="str">
        <f>IF(AND(Planungsübersicht!$E159&gt;1990,TYPE(Planungsübersicht!$E159)=1),Planungsübersicht!C159," ")</f>
        <v xml:space="preserve"> </v>
      </c>
      <c r="C133" s="126" t="str">
        <f>IF(AND(Planungsübersicht!$E159&gt;1990,TYPE(Planungsübersicht!$E159)=1),Planungsübersicht!D159," ")</f>
        <v xml:space="preserve"> </v>
      </c>
      <c r="D133" s="126" t="str">
        <f>IF(AND(Planungsübersicht!$E159&gt;1990,TYPE(Planungsübersicht!$E159)=1),Planungsübersicht!E159," ")</f>
        <v xml:space="preserve"> </v>
      </c>
      <c r="E133" s="127" t="str">
        <f>IF(AND(Planungsübersicht!$E159&gt;1990,TYPE(Planungsübersicht!$E159)=1),Planungsübersicht!F159," ")</f>
        <v xml:space="preserve"> </v>
      </c>
      <c r="F133" s="126" t="str">
        <f>IF(AND(Planungsübersicht!$E159&gt;1990,TYPE(Planungsübersicht!$E159)=1),Planungsübersicht!G159," ")</f>
        <v xml:space="preserve"> </v>
      </c>
      <c r="G133" s="126" t="str">
        <f>IF(AND(Planungsübersicht!$E159&gt;1990,TYPE(Planungsübersicht!$E159)=1),Planungsübersicht!H159," ")</f>
        <v xml:space="preserve"> </v>
      </c>
      <c r="H133" s="126" t="str">
        <f>IF(AND(Planungsübersicht!$E159&gt;1990,TYPE(Planungsübersicht!$E159)=1),MAX(Planungsübersicht!I159:Z159)," ")</f>
        <v xml:space="preserve"> </v>
      </c>
    </row>
    <row r="134" spans="2:8">
      <c r="B134" s="126" t="str">
        <f>IF(AND(Planungsübersicht!$E161&gt;1990,TYPE(Planungsübersicht!$E161)=1),Planungsübersicht!C161," ")</f>
        <v xml:space="preserve"> </v>
      </c>
      <c r="C134" s="126" t="str">
        <f>IF(AND(Planungsübersicht!$E161&gt;1990,TYPE(Planungsübersicht!$E161)=1),Planungsübersicht!D161," ")</f>
        <v xml:space="preserve"> </v>
      </c>
      <c r="D134" s="126" t="str">
        <f>IF(AND(Planungsübersicht!$E161&gt;1990,TYPE(Planungsübersicht!$E161)=1),Planungsübersicht!E161," ")</f>
        <v xml:space="preserve"> </v>
      </c>
      <c r="E134" s="127" t="str">
        <f>IF(AND(Planungsübersicht!$E161&gt;1990,TYPE(Planungsübersicht!$E161)=1),Planungsübersicht!F161," ")</f>
        <v xml:space="preserve"> </v>
      </c>
      <c r="F134" s="126" t="str">
        <f>IF(AND(Planungsübersicht!$E161&gt;1990,TYPE(Planungsübersicht!$E161)=1),Planungsübersicht!G161," ")</f>
        <v xml:space="preserve"> </v>
      </c>
      <c r="G134" s="126" t="str">
        <f>IF(AND(Planungsübersicht!$E161&gt;1990,TYPE(Planungsübersicht!$E161)=1),Planungsübersicht!H161," ")</f>
        <v xml:space="preserve"> </v>
      </c>
      <c r="H134" s="126" t="str">
        <f>IF(AND(Planungsübersicht!$E161&gt;1990,TYPE(Planungsübersicht!$E161)=1),MAX(Planungsübersicht!I161:Z161)," ")</f>
        <v xml:space="preserve"> </v>
      </c>
    </row>
    <row r="135" spans="2:8">
      <c r="B135" s="126" t="str">
        <f>IF(AND(Planungsübersicht!$E163&gt;1990,TYPE(Planungsübersicht!$E163)=1),Planungsübersicht!C163," ")</f>
        <v xml:space="preserve"> </v>
      </c>
      <c r="C135" s="126" t="str">
        <f>IF(AND(Planungsübersicht!$E163&gt;1990,TYPE(Planungsübersicht!$E163)=1),Planungsübersicht!D163," ")</f>
        <v xml:space="preserve"> </v>
      </c>
      <c r="D135" s="126" t="str">
        <f>IF(AND(Planungsübersicht!$E163&gt;1990,TYPE(Planungsübersicht!$E163)=1),Planungsübersicht!E163," ")</f>
        <v xml:space="preserve"> </v>
      </c>
      <c r="E135" s="127" t="str">
        <f>IF(AND(Planungsübersicht!$E163&gt;1990,TYPE(Planungsübersicht!$E163)=1),Planungsübersicht!F163," ")</f>
        <v xml:space="preserve"> </v>
      </c>
      <c r="F135" s="126" t="str">
        <f>IF(AND(Planungsübersicht!$E163&gt;1990,TYPE(Planungsübersicht!$E163)=1),Planungsübersicht!G163," ")</f>
        <v xml:space="preserve"> </v>
      </c>
      <c r="G135" s="126" t="str">
        <f>IF(AND(Planungsübersicht!$E163&gt;1990,TYPE(Planungsübersicht!$E163)=1),Planungsübersicht!H163," ")</f>
        <v xml:space="preserve"> </v>
      </c>
      <c r="H135" s="126" t="str">
        <f>IF(AND(Planungsübersicht!$E163&gt;1990,TYPE(Planungsübersicht!$E163)=1),MAX(Planungsübersicht!I163:Z163)," ")</f>
        <v xml:space="preserve"> </v>
      </c>
    </row>
    <row r="136" spans="2:8">
      <c r="B136" s="126" t="str">
        <f>IF(AND(Planungsübersicht!$E165&gt;1990,TYPE(Planungsübersicht!$E165)=1),Planungsübersicht!C165," ")</f>
        <v xml:space="preserve"> </v>
      </c>
      <c r="C136" s="126" t="str">
        <f>IF(AND(Planungsübersicht!$E165&gt;1990,TYPE(Planungsübersicht!$E165)=1),Planungsübersicht!D165," ")</f>
        <v xml:space="preserve"> </v>
      </c>
      <c r="D136" s="126" t="str">
        <f>IF(AND(Planungsübersicht!$E165&gt;1990,TYPE(Planungsübersicht!$E165)=1),Planungsübersicht!E165," ")</f>
        <v xml:space="preserve"> </v>
      </c>
      <c r="E136" s="127" t="str">
        <f>IF(AND(Planungsübersicht!$E165&gt;1990,TYPE(Planungsübersicht!$E165)=1),Planungsübersicht!F165," ")</f>
        <v xml:space="preserve"> </v>
      </c>
      <c r="F136" s="126" t="str">
        <f>IF(AND(Planungsübersicht!$E165&gt;1990,TYPE(Planungsübersicht!$E165)=1),Planungsübersicht!G165," ")</f>
        <v xml:space="preserve"> </v>
      </c>
      <c r="G136" s="126" t="str">
        <f>IF(AND(Planungsübersicht!$E165&gt;1990,TYPE(Planungsübersicht!$E165)=1),Planungsübersicht!H165," ")</f>
        <v xml:space="preserve"> </v>
      </c>
      <c r="H136" s="126" t="str">
        <f>IF(AND(Planungsübersicht!$E165&gt;1990,TYPE(Planungsübersicht!$E165)=1),MAX(Planungsübersicht!I165:Z165)," ")</f>
        <v xml:space="preserve"> </v>
      </c>
    </row>
    <row r="137" spans="2:8" ht="39.6">
      <c r="B137" s="126" t="str">
        <f>IF(AND(Planungsübersicht!$E166&gt;1990,TYPE(Planungsübersicht!$E166)=1),Planungsübersicht!C166," ")</f>
        <v>A9</v>
      </c>
      <c r="C137" s="126" t="str">
        <f>IF(AND(Planungsübersicht!$E166&gt;1990,TYPE(Planungsübersicht!$E166)=1),Planungsübersicht!D166," ")</f>
        <v>Abfallsammeln auf dem Schulgelände</v>
      </c>
      <c r="D137" s="126">
        <f>IF(AND(Planungsübersicht!$E166&gt;1990,TYPE(Planungsübersicht!$E166)=1),Planungsübersicht!E166," ")</f>
        <v>2022</v>
      </c>
      <c r="E137" s="127" t="str">
        <f>IF(AND(Planungsübersicht!$E166&gt;1990,TYPE(Planungsübersicht!$E166)=1),Planungsübersicht!F166," ")</f>
        <v>wird laufend umgesetzt</v>
      </c>
      <c r="F137" s="126" t="str">
        <f>IF(AND(Planungsübersicht!$E166&gt;1990,TYPE(Planungsübersicht!$E166)=1),Planungsübersicht!G166," ")</f>
        <v>Anke Edler</v>
      </c>
      <c r="G137" s="126" t="str">
        <f>IF(AND(Planungsübersicht!$E166&gt;1990,TYPE(Planungsübersicht!$E166)=1),Planungsübersicht!H166," ")</f>
        <v>Schulklassen</v>
      </c>
      <c r="H137" s="126">
        <f>IF(AND(Planungsübersicht!$E166&gt;1990,TYPE(Planungsübersicht!$E166)=1),MAX(Planungsübersicht!I166:Z166)," ")</f>
        <v>0</v>
      </c>
    </row>
    <row r="138" spans="2:8">
      <c r="B138" s="126" t="str">
        <f>IF(AND(Planungsübersicht!$E167&gt;1990,TYPE(Planungsübersicht!$E167)=1),Planungsübersicht!C167," ")</f>
        <v xml:space="preserve"> </v>
      </c>
      <c r="C138" s="126" t="str">
        <f>IF(AND(Planungsübersicht!$E167&gt;1990,TYPE(Planungsübersicht!$E167)=1),Planungsübersicht!D167," ")</f>
        <v xml:space="preserve"> </v>
      </c>
      <c r="D138" s="126" t="str">
        <f>IF(AND(Planungsübersicht!$E167&gt;1990,TYPE(Planungsübersicht!$E167)=1),Planungsübersicht!E167," ")</f>
        <v xml:space="preserve"> </v>
      </c>
      <c r="E138" s="127" t="str">
        <f>IF(AND(Planungsübersicht!$E167&gt;1990,TYPE(Planungsübersicht!$E167)=1),Planungsübersicht!F167," ")</f>
        <v xml:space="preserve"> </v>
      </c>
      <c r="F138" s="126" t="str">
        <f>IF(AND(Planungsübersicht!$E167&gt;1990,TYPE(Planungsübersicht!$E167)=1),Planungsübersicht!G167," ")</f>
        <v xml:space="preserve"> </v>
      </c>
      <c r="G138" s="126" t="str">
        <f>IF(AND(Planungsübersicht!$E167&gt;1990,TYPE(Planungsübersicht!$E167)=1),Planungsübersicht!H167," ")</f>
        <v xml:space="preserve"> </v>
      </c>
      <c r="H138" s="126" t="str">
        <f>IF(AND(Planungsübersicht!$E167&gt;1990,TYPE(Planungsübersicht!$E167)=1),MAX(Planungsübersicht!I167:Z167)," ")</f>
        <v xml:space="preserve"> </v>
      </c>
    </row>
    <row r="139" spans="2:8" ht="52.8">
      <c r="B139" s="126" t="str">
        <f>IF(AND(Planungsübersicht!$E168&gt;1990,TYPE(Planungsübersicht!$E168)=1),Planungsübersicht!C168," ")</f>
        <v>A10</v>
      </c>
      <c r="C139" s="126" t="str">
        <f>IF(AND(Planungsübersicht!$E168&gt;1990,TYPE(Planungsübersicht!$E168)=1),Planungsübersicht!D168," ")</f>
        <v>Einführung von wiederverwendbaren Coffe-to-go-Bechern</v>
      </c>
      <c r="D139" s="126">
        <f>IF(AND(Planungsübersicht!$E168&gt;1990,TYPE(Planungsübersicht!$E168)=1),Planungsübersicht!E168," ")</f>
        <v>2020</v>
      </c>
      <c r="E139" s="127" t="str">
        <f>IF(AND(Planungsübersicht!$E168&gt;1990,TYPE(Planungsübersicht!$E168)=1),Planungsübersicht!F168," ")</f>
        <v>wird laufend umgesetzt</v>
      </c>
      <c r="F139" s="126" t="str">
        <f>IF(AND(Planungsübersicht!$E168&gt;1990,TYPE(Planungsübersicht!$E168)=1),Planungsübersicht!G168," ")</f>
        <v>Andrea Otto</v>
      </c>
      <c r="G139" s="126" t="str">
        <f>IF(AND(Planungsübersicht!$E168&gt;1990,TYPE(Planungsübersicht!$E168)=1),Planungsübersicht!H168," ")</f>
        <v>Andrea Otto</v>
      </c>
      <c r="H139" s="126">
        <f>IF(AND(Planungsübersicht!$E168&gt;1990,TYPE(Planungsübersicht!$E168)=1),MAX(Planungsübersicht!I168:Z168)," ")</f>
        <v>0</v>
      </c>
    </row>
    <row r="140" spans="2:8">
      <c r="B140" s="126" t="str">
        <f>IF(AND(Planungsübersicht!$E169&gt;1990,TYPE(Planungsübersicht!$E169)=1),Planungsübersicht!C169," ")</f>
        <v xml:space="preserve"> </v>
      </c>
      <c r="C140" s="126" t="str">
        <f>IF(AND(Planungsübersicht!$E169&gt;1990,TYPE(Planungsübersicht!$E169)=1),Planungsübersicht!D169," ")</f>
        <v xml:space="preserve"> </v>
      </c>
      <c r="D140" s="126" t="str">
        <f>IF(AND(Planungsübersicht!$E169&gt;1990,TYPE(Planungsübersicht!$E169)=1),Planungsübersicht!E169," ")</f>
        <v xml:space="preserve"> </v>
      </c>
      <c r="E140" s="127" t="str">
        <f>IF(AND(Planungsübersicht!$E169&gt;1990,TYPE(Planungsübersicht!$E169)=1),Planungsübersicht!F169," ")</f>
        <v xml:space="preserve"> </v>
      </c>
      <c r="F140" s="126" t="str">
        <f>IF(AND(Planungsübersicht!$E169&gt;1990,TYPE(Planungsübersicht!$E169)=1),Planungsübersicht!G169," ")</f>
        <v xml:space="preserve"> </v>
      </c>
      <c r="G140" s="126" t="str">
        <f>IF(AND(Planungsübersicht!$E169&gt;1990,TYPE(Planungsübersicht!$E169)=1),Planungsübersicht!H169," ")</f>
        <v xml:space="preserve"> </v>
      </c>
      <c r="H140" s="126" t="str">
        <f>IF(AND(Planungsübersicht!$E169&gt;1990,TYPE(Planungsübersicht!$E169)=1),MAX(Planungsübersicht!I169:Z169)," ")</f>
        <v xml:space="preserve"> </v>
      </c>
    </row>
    <row r="141" spans="2:8" ht="39.6">
      <c r="B141" s="126" t="str">
        <f>IF(AND(Planungsübersicht!$E170&gt;1990,TYPE(Planungsübersicht!$E170)=1),Planungsübersicht!C170," ")</f>
        <v>A11</v>
      </c>
      <c r="C141" s="126" t="str">
        <f>IF(AND(Planungsübersicht!$E170&gt;1990,TYPE(Planungsübersicht!$E170)=1),Planungsübersicht!D170," ")</f>
        <v>Sammelstellen für Batterien und Stifte</v>
      </c>
      <c r="D141" s="126">
        <f>IF(AND(Planungsübersicht!$E170&gt;1990,TYPE(Planungsübersicht!$E170)=1),Planungsübersicht!E170," ")</f>
        <v>2019</v>
      </c>
      <c r="E141" s="127" t="str">
        <f>IF(AND(Planungsübersicht!$E170&gt;1990,TYPE(Planungsübersicht!$E170)=1),Planungsübersicht!F170," ")</f>
        <v>umgesetzt</v>
      </c>
      <c r="F141" s="126" t="str">
        <f>IF(AND(Planungsübersicht!$E170&gt;1990,TYPE(Planungsübersicht!$E170)=1),Planungsübersicht!G170," ")</f>
        <v>Kerstin Alvarado</v>
      </c>
      <c r="G141" s="126" t="str">
        <f>IF(AND(Planungsübersicht!$E170&gt;1990,TYPE(Planungsübersicht!$E170)=1),Planungsübersicht!H170," ")</f>
        <v>Ronald Koch</v>
      </c>
      <c r="H141" s="126">
        <f>IF(AND(Planungsübersicht!$E170&gt;1990,TYPE(Planungsübersicht!$E170)=1),MAX(Planungsübersicht!I170:Z170)," ")</f>
        <v>0</v>
      </c>
    </row>
    <row r="142" spans="2:8">
      <c r="B142" s="126" t="str">
        <f>IF(AND(Planungsübersicht!$E171&gt;1990,TYPE(Planungsübersicht!$E171)=1),Planungsübersicht!C171," ")</f>
        <v xml:space="preserve"> </v>
      </c>
      <c r="C142" s="126" t="str">
        <f>IF(AND(Planungsübersicht!$E171&gt;1990,TYPE(Planungsübersicht!$E171)=1),Planungsübersicht!D171," ")</f>
        <v xml:space="preserve"> </v>
      </c>
      <c r="D142" s="126" t="str">
        <f>IF(AND(Planungsübersicht!$E171&gt;1990,TYPE(Planungsübersicht!$E171)=1),Planungsübersicht!E171," ")</f>
        <v xml:space="preserve"> </v>
      </c>
      <c r="E142" s="127" t="str">
        <f>IF(AND(Planungsübersicht!$E171&gt;1990,TYPE(Planungsübersicht!$E171)=1),Planungsübersicht!F171," ")</f>
        <v xml:space="preserve"> </v>
      </c>
      <c r="F142" s="126" t="str">
        <f>IF(AND(Planungsübersicht!$E171&gt;1990,TYPE(Planungsübersicht!$E171)=1),Planungsübersicht!G171," ")</f>
        <v xml:space="preserve"> </v>
      </c>
      <c r="G142" s="126" t="str">
        <f>IF(AND(Planungsübersicht!$E171&gt;1990,TYPE(Planungsübersicht!$E171)=1),Planungsübersicht!H171," ")</f>
        <v xml:space="preserve"> </v>
      </c>
      <c r="H142" s="126" t="str">
        <f>IF(AND(Planungsübersicht!$E171&gt;1990,TYPE(Planungsübersicht!$E171)=1),MAX(Planungsübersicht!I171:Z171)," ")</f>
        <v xml:space="preserve"> </v>
      </c>
    </row>
    <row r="143" spans="2:8" ht="105.6">
      <c r="B143" s="126" t="str">
        <f>IF(AND(Planungsübersicht!$E172&gt;1990,TYPE(Planungsübersicht!$E172)=1),Planungsübersicht!C172," ")</f>
        <v>A12</v>
      </c>
      <c r="C143" s="126" t="str">
        <f>IF(AND(Planungsübersicht!$E172&gt;1990,TYPE(Planungsübersicht!$E172)=1),Planungsübersicht!D172," ")</f>
        <v>Verbesserung der Abfallbehälter auf Schulhöfen durch "Dach", welches Tieren keinen Zugang zum Abfall ermöglicht</v>
      </c>
      <c r="D143" s="126">
        <f>IF(AND(Planungsübersicht!$E172&gt;1990,TYPE(Planungsübersicht!$E172)=1),Planungsübersicht!E172," ")</f>
        <v>2024</v>
      </c>
      <c r="E143" s="127" t="str">
        <f>IF(AND(Planungsübersicht!$E172&gt;1990,TYPE(Planungsübersicht!$E172)=1),Planungsübersicht!F172," ")</f>
        <v>wird laufend umgesetzt</v>
      </c>
      <c r="F143" s="126" t="str">
        <f>IF(AND(Planungsübersicht!$E172&gt;1990,TYPE(Planungsübersicht!$E172)=1),Planungsübersicht!G172," ")</f>
        <v>UMB</v>
      </c>
      <c r="G143" s="126" t="str">
        <f>IF(AND(Planungsübersicht!$E172&gt;1990,TYPE(Planungsübersicht!$E172)=1),Planungsübersicht!H172," ")</f>
        <v>HEOS</v>
      </c>
      <c r="H143" s="126">
        <f>IF(AND(Planungsübersicht!$E172&gt;1990,TYPE(Planungsübersicht!$E172)=1),MAX(Planungsübersicht!I172:Z172)," ")</f>
        <v>0</v>
      </c>
    </row>
    <row r="144" spans="2:8">
      <c r="B144" s="126" t="str">
        <f>IF(AND(Planungsübersicht!$E173&gt;1990,TYPE(Planungsübersicht!$E173)=1),Planungsübersicht!C173," ")</f>
        <v xml:space="preserve"> </v>
      </c>
      <c r="C144" s="126" t="str">
        <f>IF(AND(Planungsübersicht!$E173&gt;1990,TYPE(Planungsübersicht!$E173)=1),Planungsübersicht!D173," ")</f>
        <v xml:space="preserve"> </v>
      </c>
      <c r="D144" s="126" t="str">
        <f>IF(AND(Planungsübersicht!$E173&gt;1990,TYPE(Planungsübersicht!$E173)=1),Planungsübersicht!E173," ")</f>
        <v xml:space="preserve"> </v>
      </c>
      <c r="E144" s="127" t="str">
        <f>IF(AND(Planungsübersicht!$E173&gt;1990,TYPE(Planungsübersicht!$E173)=1),Planungsübersicht!F173," ")</f>
        <v xml:space="preserve"> </v>
      </c>
      <c r="F144" s="126" t="str">
        <f>IF(AND(Planungsübersicht!$E173&gt;1990,TYPE(Planungsübersicht!$E173)=1),Planungsübersicht!G173," ")</f>
        <v xml:space="preserve"> </v>
      </c>
      <c r="G144" s="126" t="str">
        <f>IF(AND(Planungsübersicht!$E173&gt;1990,TYPE(Planungsübersicht!$E173)=1),Planungsübersicht!H173," ")</f>
        <v xml:space="preserve"> </v>
      </c>
      <c r="H144" s="126" t="str">
        <f>IF(AND(Planungsübersicht!$E173&gt;1990,TYPE(Planungsübersicht!$E173)=1),MAX(Planungsübersicht!I173:Z173)," ")</f>
        <v xml:space="preserve"> </v>
      </c>
    </row>
    <row r="145" spans="2:8" ht="52.8">
      <c r="B145" s="126" t="str">
        <f>IF(AND(Planungsübersicht!$E174&gt;1990,TYPE(Planungsübersicht!$E174)=1),Planungsübersicht!C174," ")</f>
        <v>A13</v>
      </c>
      <c r="C145" s="126" t="str">
        <f>IF(AND(Planungsübersicht!$E174&gt;1990,TYPE(Planungsübersicht!$E174)=1),Planungsübersicht!D174," ")</f>
        <v>Pilotprojekt Kompostierung von Küchenabfällen</v>
      </c>
      <c r="D145" s="126">
        <f>IF(AND(Planungsübersicht!$E174&gt;1990,TYPE(Planungsübersicht!$E174)=1),Planungsübersicht!E174," ")</f>
        <v>2024</v>
      </c>
      <c r="E145" s="127" t="str">
        <f>IF(AND(Planungsübersicht!$E174&gt;1990,TYPE(Planungsübersicht!$E174)=1),Planungsübersicht!F174," ")</f>
        <v>umgesetzt</v>
      </c>
      <c r="F145" s="126" t="str">
        <f>IF(AND(Planungsübersicht!$E174&gt;1990,TYPE(Planungsübersicht!$E174)=1),Planungsübersicht!G174," ")</f>
        <v>UMB</v>
      </c>
      <c r="G145" s="126" t="str">
        <f>IF(AND(Planungsübersicht!$E174&gt;1990,TYPE(Planungsübersicht!$E174)=1),Planungsübersicht!H174," ")</f>
        <v>Bernhard Fischer-Eymann und Schüler:innen der Hotelfachschule</v>
      </c>
      <c r="H145" s="126">
        <f>IF(AND(Planungsübersicht!$E174&gt;1990,TYPE(Planungsübersicht!$E174)=1),MAX(Planungsübersicht!I174:Z174)," ")</f>
        <v>0</v>
      </c>
    </row>
    <row r="146" spans="2:8">
      <c r="B146" s="126" t="str">
        <f>IF(AND(Planungsübersicht!$E175&gt;1990,TYPE(Planungsübersicht!$E175)=1),Planungsübersicht!C175," ")</f>
        <v xml:space="preserve"> </v>
      </c>
      <c r="C146" s="126" t="str">
        <f>IF(AND(Planungsübersicht!$E175&gt;1990,TYPE(Planungsübersicht!$E175)=1),Planungsübersicht!D175," ")</f>
        <v xml:space="preserve"> </v>
      </c>
      <c r="D146" s="126" t="str">
        <f>IF(AND(Planungsübersicht!$E175&gt;1990,TYPE(Planungsübersicht!$E175)=1),Planungsübersicht!E175," ")</f>
        <v xml:space="preserve"> </v>
      </c>
      <c r="E146" s="127" t="str">
        <f>IF(AND(Planungsübersicht!$E175&gt;1990,TYPE(Planungsübersicht!$E175)=1),Planungsübersicht!F175," ")</f>
        <v xml:space="preserve"> </v>
      </c>
      <c r="F146" s="126" t="str">
        <f>IF(AND(Planungsübersicht!$E175&gt;1990,TYPE(Planungsübersicht!$E175)=1),Planungsübersicht!G175," ")</f>
        <v xml:space="preserve"> </v>
      </c>
      <c r="G146" s="126" t="str">
        <f>IF(AND(Planungsübersicht!$E175&gt;1990,TYPE(Planungsübersicht!$E175)=1),Planungsübersicht!H175," ")</f>
        <v xml:space="preserve"> </v>
      </c>
      <c r="H146" s="126" t="str">
        <f>IF(AND(Planungsübersicht!$E175&gt;1990,TYPE(Planungsübersicht!$E175)=1),MAX(Planungsübersicht!I175:Z175)," ")</f>
        <v xml:space="preserve"> </v>
      </c>
    </row>
    <row r="147" spans="2:8">
      <c r="B147" s="126" t="str">
        <f>IF(AND(Planungsübersicht!$E184&gt;1990,TYPE(Planungsübersicht!$E184)=1),Planungsübersicht!C184," ")</f>
        <v xml:space="preserve"> </v>
      </c>
      <c r="C147" s="126" t="str">
        <f>IF(AND(Planungsübersicht!$E184&gt;1990,TYPE(Planungsübersicht!$E184)=1),Planungsübersicht!D184," ")</f>
        <v xml:space="preserve"> </v>
      </c>
      <c r="D147" s="126" t="str">
        <f>IF(AND(Planungsübersicht!$E184&gt;1990,TYPE(Planungsübersicht!$E184)=1),Planungsübersicht!E184," ")</f>
        <v xml:space="preserve"> </v>
      </c>
      <c r="E147" s="127" t="str">
        <f>IF(AND(Planungsübersicht!$E184&gt;1990,TYPE(Planungsübersicht!$E184)=1),Planungsübersicht!F184," ")</f>
        <v xml:space="preserve"> </v>
      </c>
      <c r="F147" s="126" t="str">
        <f>IF(AND(Planungsübersicht!$E184&gt;1990,TYPE(Planungsübersicht!$E184)=1),Planungsübersicht!G184," ")</f>
        <v xml:space="preserve"> </v>
      </c>
      <c r="G147" s="126" t="str">
        <f>IF(AND(Planungsübersicht!$E184&gt;1990,TYPE(Planungsübersicht!$E184)=1),Planungsübersicht!H184," ")</f>
        <v xml:space="preserve"> </v>
      </c>
      <c r="H147" s="126" t="str">
        <f>IF(AND(Planungsübersicht!$E184&gt;1990,TYPE(Planungsübersicht!$E184)=1),MAX(Planungsübersicht!I184:Z184)," ")</f>
        <v xml:space="preserve"> </v>
      </c>
    </row>
    <row r="148" spans="2:8">
      <c r="B148" s="126" t="str">
        <f>IF(AND(Planungsübersicht!$E185&gt;1990,TYPE(Planungsübersicht!$E185)=1),Planungsübersicht!C185," ")</f>
        <v xml:space="preserve"> </v>
      </c>
      <c r="C148" s="126" t="str">
        <f>IF(AND(Planungsübersicht!$E185&gt;1990,TYPE(Planungsübersicht!$E185)=1),Planungsübersicht!D185," ")</f>
        <v xml:space="preserve"> </v>
      </c>
      <c r="D148" s="126" t="str">
        <f>IF(AND(Planungsübersicht!$E185&gt;1990,TYPE(Planungsübersicht!$E185)=1),Planungsübersicht!E185," ")</f>
        <v xml:space="preserve"> </v>
      </c>
      <c r="E148" s="127" t="str">
        <f>IF(AND(Planungsübersicht!$E185&gt;1990,TYPE(Planungsübersicht!$E185)=1),Planungsübersicht!F185," ")</f>
        <v xml:space="preserve"> </v>
      </c>
      <c r="F148" s="126" t="str">
        <f>IF(AND(Planungsübersicht!$E185&gt;1990,TYPE(Planungsübersicht!$E185)=1),Planungsübersicht!G185," ")</f>
        <v xml:space="preserve"> </v>
      </c>
      <c r="G148" s="126" t="str">
        <f>IF(AND(Planungsübersicht!$E185&gt;1990,TYPE(Planungsübersicht!$E185)=1),Planungsübersicht!H185," ")</f>
        <v xml:space="preserve"> </v>
      </c>
      <c r="H148" s="126" t="str">
        <f>IF(AND(Planungsübersicht!$E185&gt;1990,TYPE(Planungsübersicht!$E185)=1),MAX(Planungsübersicht!I185:Z185)," ")</f>
        <v xml:space="preserve"> </v>
      </c>
    </row>
    <row r="149" spans="2:8">
      <c r="B149" s="126" t="str">
        <f>IF(AND(Planungsübersicht!$E186&gt;1990,TYPE(Planungsübersicht!$E186)=1),Planungsübersicht!C186," ")</f>
        <v xml:space="preserve"> </v>
      </c>
      <c r="C149" s="126" t="str">
        <f>IF(AND(Planungsübersicht!$E186&gt;1990,TYPE(Planungsübersicht!$E186)=1),Planungsübersicht!D186," ")</f>
        <v xml:space="preserve"> </v>
      </c>
      <c r="D149" s="126" t="str">
        <f>IF(AND(Planungsübersicht!$E186&gt;1990,TYPE(Planungsübersicht!$E186)=1),Planungsübersicht!E186," ")</f>
        <v xml:space="preserve"> </v>
      </c>
      <c r="E149" s="127" t="str">
        <f>IF(AND(Planungsübersicht!$E186&gt;1990,TYPE(Planungsübersicht!$E186)=1),Planungsübersicht!F186," ")</f>
        <v xml:space="preserve"> </v>
      </c>
      <c r="F149" s="126" t="str">
        <f>IF(AND(Planungsübersicht!$E186&gt;1990,TYPE(Planungsübersicht!$E186)=1),Planungsübersicht!G186," ")</f>
        <v xml:space="preserve"> </v>
      </c>
      <c r="G149" s="126" t="str">
        <f>IF(AND(Planungsübersicht!$E186&gt;1990,TYPE(Planungsübersicht!$E186)=1),Planungsübersicht!H186," ")</f>
        <v xml:space="preserve"> </v>
      </c>
      <c r="H149" s="126" t="str">
        <f>IF(AND(Planungsübersicht!$E186&gt;1990,TYPE(Planungsübersicht!$E186)=1),MAX(Planungsübersicht!I186:Z186)," ")</f>
        <v xml:space="preserve"> </v>
      </c>
    </row>
    <row r="150" spans="2:8">
      <c r="B150" s="126" t="str">
        <f>IF(AND(Planungsübersicht!$E187&gt;1990,TYPE(Planungsübersicht!$E187)=1),Planungsübersicht!C187," ")</f>
        <v xml:space="preserve"> </v>
      </c>
      <c r="C150" s="126" t="str">
        <f>IF(AND(Planungsübersicht!$E187&gt;1990,TYPE(Planungsübersicht!$E187)=1),Planungsübersicht!D187," ")</f>
        <v xml:space="preserve"> </v>
      </c>
      <c r="D150" s="126" t="str">
        <f>IF(AND(Planungsübersicht!$E187&gt;1990,TYPE(Planungsübersicht!$E187)=1),Planungsübersicht!E187," ")</f>
        <v xml:space="preserve"> </v>
      </c>
      <c r="E150" s="127" t="str">
        <f>IF(AND(Planungsübersicht!$E187&gt;1990,TYPE(Planungsübersicht!$E187)=1),Planungsübersicht!F187," ")</f>
        <v xml:space="preserve"> </v>
      </c>
      <c r="F150" s="126" t="str">
        <f>IF(AND(Planungsübersicht!$E187&gt;1990,TYPE(Planungsübersicht!$E187)=1),Planungsübersicht!G187," ")</f>
        <v xml:space="preserve"> </v>
      </c>
      <c r="G150" s="126" t="str">
        <f>IF(AND(Planungsübersicht!$E187&gt;1990,TYPE(Planungsübersicht!$E187)=1),Planungsübersicht!H187," ")</f>
        <v xml:space="preserve"> </v>
      </c>
      <c r="H150" s="126" t="str">
        <f>IF(AND(Planungsübersicht!$E187&gt;1990,TYPE(Planungsübersicht!$E187)=1),MAX(Planungsübersicht!I187:Z187)," ")</f>
        <v xml:space="preserve"> </v>
      </c>
    </row>
    <row r="151" spans="2:8">
      <c r="B151" s="126" t="str">
        <f>IF(AND(Planungsübersicht!$E188&gt;1990,TYPE(Planungsübersicht!$E188)=1),Planungsübersicht!C188," ")</f>
        <v xml:space="preserve"> </v>
      </c>
      <c r="C151" s="126" t="str">
        <f>IF(AND(Planungsübersicht!$E188&gt;1990,TYPE(Planungsübersicht!$E188)=1),Planungsübersicht!D188," ")</f>
        <v xml:space="preserve"> </v>
      </c>
      <c r="D151" s="126" t="str">
        <f>IF(AND(Planungsübersicht!$E188&gt;1990,TYPE(Planungsübersicht!$E188)=1),Planungsübersicht!E188," ")</f>
        <v xml:space="preserve"> </v>
      </c>
      <c r="E151" s="127" t="str">
        <f>IF(AND(Planungsübersicht!$E188&gt;1990,TYPE(Planungsübersicht!$E188)=1),Planungsübersicht!F188," ")</f>
        <v xml:space="preserve"> </v>
      </c>
      <c r="F151" s="126" t="str">
        <f>IF(AND(Planungsübersicht!$E188&gt;1990,TYPE(Planungsübersicht!$E188)=1),Planungsübersicht!G188," ")</f>
        <v xml:space="preserve"> </v>
      </c>
      <c r="G151" s="126" t="str">
        <f>IF(AND(Planungsübersicht!$E188&gt;1990,TYPE(Planungsübersicht!$E188)=1),Planungsübersicht!H188," ")</f>
        <v xml:space="preserve"> </v>
      </c>
      <c r="H151" s="126" t="str">
        <f>IF(AND(Planungsübersicht!$E188&gt;1990,TYPE(Planungsübersicht!$E188)=1),MAX(Planungsübersicht!I188:Z188)," ")</f>
        <v xml:space="preserve"> </v>
      </c>
    </row>
    <row r="152" spans="2:8">
      <c r="B152" s="126" t="str">
        <f>IF(AND(Planungsübersicht!$E189&gt;1990,TYPE(Planungsübersicht!$E189)=1),Planungsübersicht!C189," ")</f>
        <v xml:space="preserve"> </v>
      </c>
      <c r="C152" s="126" t="str">
        <f>IF(AND(Planungsübersicht!$E189&gt;1990,TYPE(Planungsübersicht!$E189)=1),Planungsübersicht!D189," ")</f>
        <v xml:space="preserve"> </v>
      </c>
      <c r="D152" s="126" t="str">
        <f>IF(AND(Planungsübersicht!$E189&gt;1990,TYPE(Planungsübersicht!$E189)=1),Planungsübersicht!E189," ")</f>
        <v xml:space="preserve"> </v>
      </c>
      <c r="E152" s="127" t="str">
        <f>IF(AND(Planungsübersicht!$E189&gt;1990,TYPE(Planungsübersicht!$E189)=1),Planungsübersicht!F189," ")</f>
        <v xml:space="preserve"> </v>
      </c>
      <c r="F152" s="126" t="str">
        <f>IF(AND(Planungsübersicht!$E189&gt;1990,TYPE(Planungsübersicht!$E189)=1),Planungsübersicht!G189," ")</f>
        <v xml:space="preserve"> </v>
      </c>
      <c r="G152" s="126" t="str">
        <f>IF(AND(Planungsübersicht!$E189&gt;1990,TYPE(Planungsübersicht!$E189)=1),Planungsübersicht!H189," ")</f>
        <v xml:space="preserve"> </v>
      </c>
      <c r="H152" s="126" t="str">
        <f>IF(AND(Planungsübersicht!$E189&gt;1990,TYPE(Planungsübersicht!$E189)=1),MAX(Planungsübersicht!I189:Z189)," ")</f>
        <v xml:space="preserve"> </v>
      </c>
    </row>
    <row r="153" spans="2:8">
      <c r="B153" s="126" t="str">
        <f>IF(AND(Planungsübersicht!$E190&gt;1990,TYPE(Planungsübersicht!$E190)=1),Planungsübersicht!C190," ")</f>
        <v xml:space="preserve"> </v>
      </c>
      <c r="C153" s="126" t="str">
        <f>IF(AND(Planungsübersicht!$E190&gt;1990,TYPE(Planungsübersicht!$E190)=1),Planungsübersicht!D190," ")</f>
        <v xml:space="preserve"> </v>
      </c>
      <c r="D153" s="126" t="str">
        <f>IF(AND(Planungsübersicht!$E190&gt;1990,TYPE(Planungsübersicht!$E190)=1),Planungsübersicht!E190," ")</f>
        <v xml:space="preserve"> </v>
      </c>
      <c r="E153" s="127" t="str">
        <f>IF(AND(Planungsübersicht!$E190&gt;1990,TYPE(Planungsübersicht!$E190)=1),Planungsübersicht!F190," ")</f>
        <v xml:space="preserve"> </v>
      </c>
      <c r="F153" s="126" t="str">
        <f>IF(AND(Planungsübersicht!$E190&gt;1990,TYPE(Planungsübersicht!$E190)=1),Planungsübersicht!G190," ")</f>
        <v xml:space="preserve"> </v>
      </c>
      <c r="G153" s="126" t="str">
        <f>IF(AND(Planungsübersicht!$E190&gt;1990,TYPE(Planungsübersicht!$E190)=1),Planungsübersicht!H190," ")</f>
        <v xml:space="preserve"> </v>
      </c>
      <c r="H153" s="126" t="str">
        <f>IF(AND(Planungsübersicht!$E190&gt;1990,TYPE(Planungsübersicht!$E190)=1),MAX(Planungsübersicht!I190:Z190)," ")</f>
        <v xml:space="preserve"> </v>
      </c>
    </row>
    <row r="154" spans="2:8">
      <c r="B154" s="126" t="str">
        <f>IF(AND(Planungsübersicht!$E191&gt;1990,TYPE(Planungsübersicht!$E191)=1),Planungsübersicht!C191," ")</f>
        <v xml:space="preserve"> </v>
      </c>
      <c r="C154" s="126" t="str">
        <f>IF(AND(Planungsübersicht!$E191&gt;1990,TYPE(Planungsübersicht!$E191)=1),Planungsübersicht!D191," ")</f>
        <v xml:space="preserve"> </v>
      </c>
      <c r="D154" s="126" t="str">
        <f>IF(AND(Planungsübersicht!$E191&gt;1990,TYPE(Planungsübersicht!$E191)=1),Planungsübersicht!E191," ")</f>
        <v xml:space="preserve"> </v>
      </c>
      <c r="E154" s="127" t="str">
        <f>IF(AND(Planungsübersicht!$E191&gt;1990,TYPE(Planungsübersicht!$E191)=1),Planungsübersicht!F191," ")</f>
        <v xml:space="preserve"> </v>
      </c>
      <c r="F154" s="126" t="str">
        <f>IF(AND(Planungsübersicht!$E191&gt;1990,TYPE(Planungsübersicht!$E191)=1),Planungsübersicht!G191," ")</f>
        <v xml:space="preserve"> </v>
      </c>
      <c r="G154" s="126" t="str">
        <f>IF(AND(Planungsübersicht!$E191&gt;1990,TYPE(Planungsübersicht!$E191)=1),Planungsübersicht!H191," ")</f>
        <v xml:space="preserve"> </v>
      </c>
      <c r="H154" s="126" t="str">
        <f>IF(AND(Planungsübersicht!$E191&gt;1990,TYPE(Planungsübersicht!$E191)=1),MAX(Planungsübersicht!I191:Z191)," ")</f>
        <v xml:space="preserve"> </v>
      </c>
    </row>
    <row r="155" spans="2:8">
      <c r="B155" s="126" t="str">
        <f>IF(AND(Planungsübersicht!$E193&gt;1990,TYPE(Planungsübersicht!$E193)=1),Planungsübersicht!C193," ")</f>
        <v xml:space="preserve"> </v>
      </c>
      <c r="C155" s="126" t="str">
        <f>IF(AND(Planungsübersicht!$E193&gt;1990,TYPE(Planungsübersicht!$E193)=1),Planungsübersicht!D193," ")</f>
        <v xml:space="preserve"> </v>
      </c>
      <c r="D155" s="126" t="str">
        <f>IF(AND(Planungsübersicht!$E193&gt;1990,TYPE(Planungsübersicht!$E193)=1),Planungsübersicht!E193," ")</f>
        <v xml:space="preserve"> </v>
      </c>
      <c r="E155" s="127" t="str">
        <f>IF(AND(Planungsübersicht!$E193&gt;1990,TYPE(Planungsübersicht!$E193)=1),Planungsübersicht!F193," ")</f>
        <v xml:space="preserve"> </v>
      </c>
      <c r="F155" s="126" t="str">
        <f>IF(AND(Planungsübersicht!$E193&gt;1990,TYPE(Planungsübersicht!$E193)=1),Planungsübersicht!G193," ")</f>
        <v xml:space="preserve"> </v>
      </c>
      <c r="G155" s="126" t="str">
        <f>IF(AND(Planungsübersicht!$E193&gt;1990,TYPE(Planungsübersicht!$E193)=1),Planungsübersicht!H193," ")</f>
        <v xml:space="preserve"> </v>
      </c>
      <c r="H155" s="126" t="str">
        <f>IF(AND(Planungsübersicht!$E193&gt;1990,TYPE(Planungsübersicht!$E193)=1),MAX(Planungsübersicht!I193:Z193)," ")</f>
        <v xml:space="preserve"> </v>
      </c>
    </row>
    <row r="156" spans="2:8">
      <c r="B156" s="126" t="str">
        <f>IF(AND(Planungsübersicht!$E195&gt;1990,TYPE(Planungsübersicht!$E195)=1),Planungsübersicht!C195," ")</f>
        <v xml:space="preserve"> </v>
      </c>
      <c r="C156" s="126" t="str">
        <f>IF(AND(Planungsübersicht!$E195&gt;1990,TYPE(Planungsübersicht!$E195)=1),Planungsübersicht!D195," ")</f>
        <v xml:space="preserve"> </v>
      </c>
      <c r="D156" s="126" t="str">
        <f>IF(AND(Planungsübersicht!$E195&gt;1990,TYPE(Planungsübersicht!$E195)=1),Planungsübersicht!E195," ")</f>
        <v xml:space="preserve"> </v>
      </c>
      <c r="E156" s="127" t="str">
        <f>IF(AND(Planungsübersicht!$E195&gt;1990,TYPE(Planungsübersicht!$E195)=1),Planungsübersicht!F195," ")</f>
        <v xml:space="preserve"> </v>
      </c>
      <c r="F156" s="126" t="str">
        <f>IF(AND(Planungsübersicht!$E195&gt;1990,TYPE(Planungsübersicht!$E195)=1),Planungsübersicht!G195," ")</f>
        <v xml:space="preserve"> </v>
      </c>
      <c r="G156" s="126" t="str">
        <f>IF(AND(Planungsübersicht!$E195&gt;1990,TYPE(Planungsübersicht!$E195)=1),Planungsübersicht!H195," ")</f>
        <v xml:space="preserve"> </v>
      </c>
      <c r="H156" s="126" t="str">
        <f>IF(AND(Planungsübersicht!$E195&gt;1990,TYPE(Planungsübersicht!$E195)=1),MAX(Planungsübersicht!I195:Z195)," ")</f>
        <v xml:space="preserve"> </v>
      </c>
    </row>
    <row r="157" spans="2:8">
      <c r="B157" s="126" t="str">
        <f>IF(AND(Planungsübersicht!$E197&gt;1990,TYPE(Planungsübersicht!$E197)=1),Planungsübersicht!C197," ")</f>
        <v xml:space="preserve"> </v>
      </c>
      <c r="C157" s="126" t="str">
        <f>IF(AND(Planungsübersicht!$E197&gt;1990,TYPE(Planungsübersicht!$E197)=1),Planungsübersicht!D197," ")</f>
        <v xml:space="preserve"> </v>
      </c>
      <c r="D157" s="126" t="str">
        <f>IF(AND(Planungsübersicht!$E197&gt;1990,TYPE(Planungsübersicht!$E197)=1),Planungsübersicht!E197," ")</f>
        <v xml:space="preserve"> </v>
      </c>
      <c r="E157" s="127" t="str">
        <f>IF(AND(Planungsübersicht!$E197&gt;1990,TYPE(Planungsübersicht!$E197)=1),Planungsübersicht!F197," ")</f>
        <v xml:space="preserve"> </v>
      </c>
      <c r="F157" s="126" t="str">
        <f>IF(AND(Planungsübersicht!$E197&gt;1990,TYPE(Planungsübersicht!$E197)=1),Planungsübersicht!G197," ")</f>
        <v xml:space="preserve"> </v>
      </c>
      <c r="G157" s="126" t="str">
        <f>IF(AND(Planungsübersicht!$E197&gt;1990,TYPE(Planungsübersicht!$E197)=1),Planungsübersicht!H197," ")</f>
        <v xml:space="preserve"> </v>
      </c>
      <c r="H157" s="126" t="str">
        <f>IF(AND(Planungsübersicht!$E197&gt;1990,TYPE(Planungsübersicht!$E197)=1),MAX(Planungsübersicht!I197:Z197)," ")</f>
        <v xml:space="preserve"> </v>
      </c>
    </row>
    <row r="158" spans="2:8">
      <c r="B158" s="126" t="str">
        <f>IF(AND(Planungsübersicht!$E199&gt;1990,TYPE(Planungsübersicht!$E199)=1),Planungsübersicht!C199," ")</f>
        <v xml:space="preserve"> </v>
      </c>
      <c r="C158" s="126" t="str">
        <f>IF(AND(Planungsübersicht!$E199&gt;1990,TYPE(Planungsübersicht!$E199)=1),Planungsübersicht!D199," ")</f>
        <v xml:space="preserve"> </v>
      </c>
      <c r="D158" s="126" t="str">
        <f>IF(AND(Planungsübersicht!$E199&gt;1990,TYPE(Planungsübersicht!$E199)=1),Planungsübersicht!E199," ")</f>
        <v xml:space="preserve"> </v>
      </c>
      <c r="E158" s="127" t="str">
        <f>IF(AND(Planungsübersicht!$E199&gt;1990,TYPE(Planungsübersicht!$E199)=1),Planungsübersicht!F199," ")</f>
        <v xml:space="preserve"> </v>
      </c>
      <c r="F158" s="126" t="str">
        <f>IF(AND(Planungsübersicht!$E199&gt;1990,TYPE(Planungsübersicht!$E199)=1),Planungsübersicht!G199," ")</f>
        <v xml:space="preserve"> </v>
      </c>
      <c r="G158" s="126" t="str">
        <f>IF(AND(Planungsübersicht!$E199&gt;1990,TYPE(Planungsübersicht!$E199)=1),Planungsübersicht!H199," ")</f>
        <v xml:space="preserve"> </v>
      </c>
      <c r="H158" s="126" t="str">
        <f>IF(AND(Planungsübersicht!$E199&gt;1990,TYPE(Planungsübersicht!$E199)=1),MAX(Planungsübersicht!I199:Z199)," ")</f>
        <v xml:space="preserve"> </v>
      </c>
    </row>
    <row r="159" spans="2:8" ht="66">
      <c r="B159" s="126" t="str">
        <f>IF(AND(Planungsübersicht!$E200&gt;1990,TYPE(Planungsübersicht!$E200)=1),Planungsübersicht!C200," ")</f>
        <v>B5</v>
      </c>
      <c r="C159" s="126" t="str">
        <f>IF(AND(Planungsübersicht!$E200&gt;1990,TYPE(Planungsübersicht!$E200)=1),Planungsübersicht!D200," ")</f>
        <v>Anbau von hemischen Obst- und Gemüsesorten im Schulgarten</v>
      </c>
      <c r="D159" s="126">
        <f>IF(AND(Planungsübersicht!$E200&gt;1990,TYPE(Planungsübersicht!$E200)=1),Planungsübersicht!E200," ")</f>
        <v>2020</v>
      </c>
      <c r="E159" s="127" t="str">
        <f>IF(AND(Planungsübersicht!$E200&gt;1990,TYPE(Planungsübersicht!$E200)=1),Planungsübersicht!F200," ")</f>
        <v>wird laufend umgesetzt</v>
      </c>
      <c r="F159" s="126" t="str">
        <f>IF(AND(Planungsübersicht!$E200&gt;1990,TYPE(Planungsübersicht!$E200)=1),Planungsübersicht!G200," ")</f>
        <v>Kerstin Alvarado</v>
      </c>
      <c r="G159" s="126" t="str">
        <f>IF(AND(Planungsübersicht!$E200&gt;1990,TYPE(Planungsübersicht!$E200)=1),Planungsübersicht!H200," ")</f>
        <v>HEOS, WIR-Team</v>
      </c>
      <c r="H159" s="126">
        <f>IF(AND(Planungsübersicht!$E200&gt;1990,TYPE(Planungsübersicht!$E200)=1),MAX(Planungsübersicht!I200:Z200)," ")</f>
        <v>0</v>
      </c>
    </row>
    <row r="160" spans="2:8">
      <c r="B160" s="126" t="str">
        <f>IF(AND(Planungsübersicht!$E201&gt;1990,TYPE(Planungsübersicht!$E201)=1),Planungsübersicht!C201," ")</f>
        <v xml:space="preserve"> </v>
      </c>
      <c r="C160" s="126" t="str">
        <f>IF(AND(Planungsübersicht!$E201&gt;1990,TYPE(Planungsübersicht!$E201)=1),Planungsübersicht!D201," ")</f>
        <v xml:space="preserve"> </v>
      </c>
      <c r="D160" s="126" t="str">
        <f>IF(AND(Planungsübersicht!$E201&gt;1990,TYPE(Planungsübersicht!$E201)=1),Planungsübersicht!E201," ")</f>
        <v xml:space="preserve"> </v>
      </c>
      <c r="E160" s="127" t="str">
        <f>IF(AND(Planungsübersicht!$E201&gt;1990,TYPE(Planungsübersicht!$E201)=1),Planungsübersicht!F201," ")</f>
        <v xml:space="preserve"> </v>
      </c>
      <c r="F160" s="126" t="str">
        <f>IF(AND(Planungsübersicht!$E201&gt;1990,TYPE(Planungsübersicht!$E201)=1),Planungsübersicht!G201," ")</f>
        <v xml:space="preserve"> </v>
      </c>
      <c r="G160" s="126" t="str">
        <f>IF(AND(Planungsübersicht!$E201&gt;1990,TYPE(Planungsübersicht!$E201)=1),Planungsübersicht!H201," ")</f>
        <v xml:space="preserve"> </v>
      </c>
      <c r="H160" s="126" t="str">
        <f>IF(AND(Planungsübersicht!$E201&gt;1990,TYPE(Planungsübersicht!$E201)=1),MAX(Planungsübersicht!I201:Z201)," ")</f>
        <v xml:space="preserve"> </v>
      </c>
    </row>
    <row r="161" spans="2:8" ht="105.6">
      <c r="B161" s="126" t="str">
        <f>IF(AND(Planungsübersicht!$E202&gt;1990,TYPE(Planungsübersicht!$E202)=1),Planungsübersicht!C202," ")</f>
        <v>B6</v>
      </c>
      <c r="C161" s="126" t="str">
        <f>IF(AND(Planungsübersicht!$E202&gt;1990,TYPE(Planungsübersicht!$E202)=1),Planungsübersicht!D202," ")</f>
        <v>WIR-Projekt: Strategisches Lieferkettenmanagement zum Aufbau einer nachhaltigen Warenwirtschaft an der BS 03</v>
      </c>
      <c r="D161" s="126">
        <f>IF(AND(Planungsübersicht!$E202&gt;1990,TYPE(Planungsübersicht!$E202)=1),Planungsübersicht!E202," ")</f>
        <v>2024</v>
      </c>
      <c r="E161" s="127" t="str">
        <f>IF(AND(Planungsübersicht!$E202&gt;1990,TYPE(Planungsübersicht!$E202)=1),Planungsübersicht!F202," ")</f>
        <v>umgesetzt</v>
      </c>
      <c r="F161" s="126" t="str">
        <f>IF(AND(Planungsübersicht!$E202&gt;1990,TYPE(Planungsübersicht!$E202)=1),Planungsübersicht!G202," ")</f>
        <v>Bernhard Fischer-Eymann</v>
      </c>
      <c r="G161" s="126">
        <f>IF(AND(Planungsübersicht!$E202&gt;1990,TYPE(Planungsübersicht!$E202)=1),Planungsübersicht!H202," ")</f>
        <v>0</v>
      </c>
      <c r="H161" s="126">
        <f>IF(AND(Planungsübersicht!$E202&gt;1990,TYPE(Planungsübersicht!$E202)=1),MAX(Planungsübersicht!I202:Z202)," ")</f>
        <v>0</v>
      </c>
    </row>
    <row r="162" spans="2:8">
      <c r="B162" s="126" t="str">
        <f>IF(AND(Planungsübersicht!$E203&gt;1990,TYPE(Planungsübersicht!$E203)=1),Planungsübersicht!C203," ")</f>
        <v xml:space="preserve"> </v>
      </c>
      <c r="C162" s="126" t="str">
        <f>IF(AND(Planungsübersicht!$E203&gt;1990,TYPE(Planungsübersicht!$E203)=1),Planungsübersicht!D203," ")</f>
        <v xml:space="preserve"> </v>
      </c>
      <c r="D162" s="126" t="str">
        <f>IF(AND(Planungsübersicht!$E203&gt;1990,TYPE(Planungsübersicht!$E203)=1),Planungsübersicht!E203," ")</f>
        <v xml:space="preserve"> </v>
      </c>
      <c r="E162" s="127" t="str">
        <f>IF(AND(Planungsübersicht!$E203&gt;1990,TYPE(Planungsübersicht!$E203)=1),Planungsübersicht!F203," ")</f>
        <v xml:space="preserve"> </v>
      </c>
      <c r="F162" s="126" t="str">
        <f>IF(AND(Planungsübersicht!$E203&gt;1990,TYPE(Planungsübersicht!$E203)=1),Planungsübersicht!G203," ")</f>
        <v xml:space="preserve"> </v>
      </c>
      <c r="G162" s="126" t="str">
        <f>IF(AND(Planungsübersicht!$E203&gt;1990,TYPE(Planungsübersicht!$E203)=1),Planungsübersicht!H203," ")</f>
        <v xml:space="preserve"> </v>
      </c>
      <c r="H162" s="126" t="str">
        <f>IF(AND(Planungsübersicht!$E203&gt;1990,TYPE(Planungsübersicht!$E203)=1),MAX(Planungsübersicht!I203:Z203)," ")</f>
        <v xml:space="preserve"> </v>
      </c>
    </row>
    <row r="163" spans="2:8">
      <c r="B163" s="126" t="str">
        <f>IF(AND(Planungsübersicht!$E204&gt;1990,TYPE(Planungsübersicht!$E204)=1),Planungsübersicht!C204," ")</f>
        <v xml:space="preserve"> </v>
      </c>
      <c r="C163" s="126" t="str">
        <f>IF(AND(Planungsübersicht!$E204&gt;1990,TYPE(Planungsübersicht!$E204)=1),Planungsübersicht!D204," ")</f>
        <v xml:space="preserve"> </v>
      </c>
      <c r="D163" s="126" t="str">
        <f>IF(AND(Planungsübersicht!$E204&gt;1990,TYPE(Planungsübersicht!$E204)=1),Planungsübersicht!E204," ")</f>
        <v xml:space="preserve"> </v>
      </c>
      <c r="E163" s="127" t="str">
        <f>IF(AND(Planungsübersicht!$E204&gt;1990,TYPE(Planungsübersicht!$E204)=1),Planungsübersicht!F204," ")</f>
        <v xml:space="preserve"> </v>
      </c>
      <c r="F163" s="126" t="str">
        <f>IF(AND(Planungsübersicht!$E204&gt;1990,TYPE(Planungsübersicht!$E204)=1),Planungsübersicht!G204," ")</f>
        <v xml:space="preserve"> </v>
      </c>
      <c r="G163" s="126" t="str">
        <f>IF(AND(Planungsübersicht!$E204&gt;1990,TYPE(Planungsübersicht!$E204)=1),Planungsübersicht!H204," ")</f>
        <v xml:space="preserve"> </v>
      </c>
      <c r="H163" s="126" t="str">
        <f>IF(AND(Planungsübersicht!$E204&gt;1990,TYPE(Planungsübersicht!$E204)=1),MAX(Planungsübersicht!I204:Z204)," ")</f>
        <v xml:space="preserve"> </v>
      </c>
    </row>
    <row r="164" spans="2:8">
      <c r="B164" s="126" t="str">
        <f>IF(AND(Planungsübersicht!$E205&gt;1990,TYPE(Planungsübersicht!$E205)=1),Planungsübersicht!C205," ")</f>
        <v xml:space="preserve"> </v>
      </c>
      <c r="C164" s="126" t="str">
        <f>IF(AND(Planungsübersicht!$E205&gt;1990,TYPE(Planungsübersicht!$E205)=1),Planungsübersicht!D205," ")</f>
        <v xml:space="preserve"> </v>
      </c>
      <c r="D164" s="126" t="str">
        <f>IF(AND(Planungsübersicht!$E205&gt;1990,TYPE(Planungsübersicht!$E205)=1),Planungsübersicht!E205," ")</f>
        <v xml:space="preserve"> </v>
      </c>
      <c r="E164" s="127" t="str">
        <f>IF(AND(Planungsübersicht!$E205&gt;1990,TYPE(Planungsübersicht!$E205)=1),Planungsübersicht!F205," ")</f>
        <v xml:space="preserve"> </v>
      </c>
      <c r="F164" s="126" t="str">
        <f>IF(AND(Planungsübersicht!$E205&gt;1990,TYPE(Planungsübersicht!$E205)=1),Planungsübersicht!G205," ")</f>
        <v xml:space="preserve"> </v>
      </c>
      <c r="G164" s="126" t="str">
        <f>IF(AND(Planungsübersicht!$E205&gt;1990,TYPE(Planungsübersicht!$E205)=1),Planungsübersicht!H205," ")</f>
        <v xml:space="preserve"> </v>
      </c>
      <c r="H164" s="126" t="str">
        <f>IF(AND(Planungsübersicht!$E205&gt;1990,TYPE(Planungsübersicht!$E205)=1),MAX(Planungsübersicht!I205:Z205)," ")</f>
        <v xml:space="preserve"> </v>
      </c>
    </row>
    <row r="165" spans="2:8">
      <c r="B165" s="126" t="str">
        <f>IF(AND(Planungsübersicht!$E206&gt;1990,TYPE(Planungsübersicht!$E206)=1),Planungsübersicht!C206," ")</f>
        <v xml:space="preserve"> </v>
      </c>
      <c r="C165" s="126" t="str">
        <f>IF(AND(Planungsübersicht!$E206&gt;1990,TYPE(Planungsübersicht!$E206)=1),Planungsübersicht!D206," ")</f>
        <v xml:space="preserve"> </v>
      </c>
      <c r="D165" s="126" t="str">
        <f>IF(AND(Planungsübersicht!$E206&gt;1990,TYPE(Planungsübersicht!$E206)=1),Planungsübersicht!E206," ")</f>
        <v xml:space="preserve"> </v>
      </c>
      <c r="E165" s="127" t="str">
        <f>IF(AND(Planungsübersicht!$E206&gt;1990,TYPE(Planungsübersicht!$E206)=1),Planungsübersicht!F206," ")</f>
        <v xml:space="preserve"> </v>
      </c>
      <c r="F165" s="126" t="str">
        <f>IF(AND(Planungsübersicht!$E206&gt;1990,TYPE(Planungsübersicht!$E206)=1),Planungsübersicht!G206," ")</f>
        <v xml:space="preserve"> </v>
      </c>
      <c r="G165" s="126" t="str">
        <f>IF(AND(Planungsübersicht!$E206&gt;1990,TYPE(Planungsübersicht!$E206)=1),Planungsübersicht!H206," ")</f>
        <v xml:space="preserve"> </v>
      </c>
      <c r="H165" s="126" t="str">
        <f>IF(AND(Planungsübersicht!$E206&gt;1990,TYPE(Planungsübersicht!$E206)=1),MAX(Planungsübersicht!I206:Z206)," ")</f>
        <v xml:space="preserve"> </v>
      </c>
    </row>
    <row r="166" spans="2:8">
      <c r="B166" s="126" t="str">
        <f>IF(AND(Planungsübersicht!$E207&gt;1990,TYPE(Planungsübersicht!$E207)=1),Planungsübersicht!C207," ")</f>
        <v xml:space="preserve"> </v>
      </c>
      <c r="C166" s="126" t="str">
        <f>IF(AND(Planungsübersicht!$E207&gt;1990,TYPE(Planungsübersicht!$E207)=1),Planungsübersicht!D207," ")</f>
        <v xml:space="preserve"> </v>
      </c>
      <c r="D166" s="126" t="str">
        <f>IF(AND(Planungsübersicht!$E207&gt;1990,TYPE(Planungsübersicht!$E207)=1),Planungsübersicht!E207," ")</f>
        <v xml:space="preserve"> </v>
      </c>
      <c r="E166" s="127" t="str">
        <f>IF(AND(Planungsübersicht!$E207&gt;1990,TYPE(Planungsübersicht!$E207)=1),Planungsübersicht!F207," ")</f>
        <v xml:space="preserve"> </v>
      </c>
      <c r="F166" s="126" t="str">
        <f>IF(AND(Planungsübersicht!$E207&gt;1990,TYPE(Planungsübersicht!$E207)=1),Planungsübersicht!G207," ")</f>
        <v xml:space="preserve"> </v>
      </c>
      <c r="G166" s="126" t="str">
        <f>IF(AND(Planungsübersicht!$E207&gt;1990,TYPE(Planungsübersicht!$E207)=1),Planungsübersicht!H207," ")</f>
        <v xml:space="preserve"> </v>
      </c>
      <c r="H166" s="126" t="str">
        <f>IF(AND(Planungsübersicht!$E207&gt;1990,TYPE(Planungsübersicht!$E207)=1),MAX(Planungsübersicht!I207:Z207)," ")</f>
        <v xml:space="preserve"> </v>
      </c>
    </row>
    <row r="167" spans="2:8">
      <c r="B167" s="126" t="str">
        <f>IF(AND(Planungsübersicht!$E208&gt;1990,TYPE(Planungsübersicht!$E208)=1),Planungsübersicht!C208," ")</f>
        <v xml:space="preserve"> </v>
      </c>
      <c r="C167" s="126" t="str">
        <f>IF(AND(Planungsübersicht!$E208&gt;1990,TYPE(Planungsübersicht!$E208)=1),Planungsübersicht!D208," ")</f>
        <v xml:space="preserve"> </v>
      </c>
      <c r="D167" s="126" t="str">
        <f>IF(AND(Planungsübersicht!$E208&gt;1990,TYPE(Planungsübersicht!$E208)=1),Planungsübersicht!E208," ")</f>
        <v xml:space="preserve"> </v>
      </c>
      <c r="E167" s="127" t="str">
        <f>IF(AND(Planungsübersicht!$E208&gt;1990,TYPE(Planungsübersicht!$E208)=1),Planungsübersicht!F208," ")</f>
        <v xml:space="preserve"> </v>
      </c>
      <c r="F167" s="126" t="str">
        <f>IF(AND(Planungsübersicht!$E208&gt;1990,TYPE(Planungsübersicht!$E208)=1),Planungsübersicht!G208," ")</f>
        <v xml:space="preserve"> </v>
      </c>
      <c r="G167" s="126" t="str">
        <f>IF(AND(Planungsübersicht!$E208&gt;1990,TYPE(Planungsübersicht!$E208)=1),Planungsübersicht!H208," ")</f>
        <v xml:space="preserve"> </v>
      </c>
      <c r="H167" s="126" t="str">
        <f>IF(AND(Planungsübersicht!$E208&gt;1990,TYPE(Planungsübersicht!$E208)=1),MAX(Planungsübersicht!I208:Z208)," ")</f>
        <v xml:space="preserve"> </v>
      </c>
    </row>
    <row r="168" spans="2:8">
      <c r="B168" s="126" t="str">
        <f>IF(AND(Planungsübersicht!$E209&gt;1990,TYPE(Planungsübersicht!$E209)=1),Planungsübersicht!C209," ")</f>
        <v xml:space="preserve"> </v>
      </c>
      <c r="C168" s="126" t="str">
        <f>IF(AND(Planungsübersicht!$E209&gt;1990,TYPE(Planungsübersicht!$E209)=1),Planungsübersicht!D209," ")</f>
        <v xml:space="preserve"> </v>
      </c>
      <c r="D168" s="126" t="str">
        <f>IF(AND(Planungsübersicht!$E209&gt;1990,TYPE(Planungsübersicht!$E209)=1),Planungsübersicht!E209," ")</f>
        <v xml:space="preserve"> </v>
      </c>
      <c r="E168" s="127" t="str">
        <f>IF(AND(Planungsübersicht!$E209&gt;1990,TYPE(Planungsübersicht!$E209)=1),Planungsübersicht!F209," ")</f>
        <v xml:space="preserve"> </v>
      </c>
      <c r="F168" s="126" t="str">
        <f>IF(AND(Planungsübersicht!$E209&gt;1990,TYPE(Planungsübersicht!$E209)=1),Planungsübersicht!G209," ")</f>
        <v xml:space="preserve"> </v>
      </c>
      <c r="G168" s="126" t="str">
        <f>IF(AND(Planungsübersicht!$E209&gt;1990,TYPE(Planungsübersicht!$E209)=1),Planungsübersicht!H209," ")</f>
        <v xml:space="preserve"> </v>
      </c>
      <c r="H168" s="126" t="str">
        <f>IF(AND(Planungsübersicht!$E209&gt;1990,TYPE(Planungsübersicht!$E209)=1),MAX(Planungsübersicht!I209:Z209)," ")</f>
        <v xml:space="preserve"> </v>
      </c>
    </row>
    <row r="169" spans="2:8">
      <c r="B169" s="126" t="str">
        <f>IF(AND(Planungsübersicht!$E210&gt;1990,TYPE(Planungsübersicht!$E210)=1),Planungsübersicht!C210," ")</f>
        <v xml:space="preserve"> </v>
      </c>
      <c r="C169" s="126" t="str">
        <f>IF(AND(Planungsübersicht!$E210&gt;1990,TYPE(Planungsübersicht!$E210)=1),Planungsübersicht!D210," ")</f>
        <v xml:space="preserve"> </v>
      </c>
      <c r="D169" s="126" t="str">
        <f>IF(AND(Planungsübersicht!$E210&gt;1990,TYPE(Planungsübersicht!$E210)=1),Planungsübersicht!E210," ")</f>
        <v xml:space="preserve"> </v>
      </c>
      <c r="E169" s="127" t="str">
        <f>IF(AND(Planungsübersicht!$E210&gt;1990,TYPE(Planungsübersicht!$E210)=1),Planungsübersicht!F210," ")</f>
        <v xml:space="preserve"> </v>
      </c>
      <c r="F169" s="126" t="str">
        <f>IF(AND(Planungsübersicht!$E210&gt;1990,TYPE(Planungsübersicht!$E210)=1),Planungsübersicht!G210," ")</f>
        <v xml:space="preserve"> </v>
      </c>
      <c r="G169" s="126" t="str">
        <f>IF(AND(Planungsübersicht!$E210&gt;1990,TYPE(Planungsübersicht!$E210)=1),Planungsübersicht!H210," ")</f>
        <v xml:space="preserve"> </v>
      </c>
      <c r="H169" s="126" t="str">
        <f>IF(AND(Planungsübersicht!$E210&gt;1990,TYPE(Planungsübersicht!$E210)=1),MAX(Planungsübersicht!I210:Z210)," ")</f>
        <v xml:space="preserve"> </v>
      </c>
    </row>
    <row r="170" spans="2:8">
      <c r="B170" s="126" t="str">
        <f>IF(AND(Planungsübersicht!$E211&gt;1990,TYPE(Planungsübersicht!$E211)=1),Planungsübersicht!C211," ")</f>
        <v xml:space="preserve"> </v>
      </c>
      <c r="C170" s="126" t="str">
        <f>IF(AND(Planungsübersicht!$E211&gt;1990,TYPE(Planungsübersicht!$E211)=1),Planungsübersicht!D211," ")</f>
        <v xml:space="preserve"> </v>
      </c>
      <c r="D170" s="126" t="str">
        <f>IF(AND(Planungsübersicht!$E211&gt;1990,TYPE(Planungsübersicht!$E211)=1),Planungsübersicht!E211," ")</f>
        <v xml:space="preserve"> </v>
      </c>
      <c r="E170" s="127" t="str">
        <f>IF(AND(Planungsübersicht!$E211&gt;1990,TYPE(Planungsübersicht!$E211)=1),Planungsübersicht!F211," ")</f>
        <v xml:space="preserve"> </v>
      </c>
      <c r="F170" s="126" t="str">
        <f>IF(AND(Planungsübersicht!$E211&gt;1990,TYPE(Planungsübersicht!$E211)=1),Planungsübersicht!G211," ")</f>
        <v xml:space="preserve"> </v>
      </c>
      <c r="G170" s="126" t="str">
        <f>IF(AND(Planungsübersicht!$E211&gt;1990,TYPE(Planungsübersicht!$E211)=1),Planungsübersicht!H211," ")</f>
        <v xml:space="preserve"> </v>
      </c>
      <c r="H170" s="126" t="str">
        <f>IF(AND(Planungsübersicht!$E211&gt;1990,TYPE(Planungsübersicht!$E211)=1),MAX(Planungsübersicht!I211:Z211)," ")</f>
        <v xml:space="preserve"> </v>
      </c>
    </row>
    <row r="171" spans="2:8">
      <c r="B171" s="126" t="str">
        <f>IF(AND(Planungsübersicht!$E212&gt;1990,TYPE(Planungsübersicht!$E212)=1),Planungsübersicht!C212," ")</f>
        <v xml:space="preserve"> </v>
      </c>
      <c r="C171" s="126" t="str">
        <f>IF(AND(Planungsübersicht!$E212&gt;1990,TYPE(Planungsübersicht!$E212)=1),Planungsübersicht!D212," ")</f>
        <v xml:space="preserve"> </v>
      </c>
      <c r="D171" s="126" t="str">
        <f>IF(AND(Planungsübersicht!$E212&gt;1990,TYPE(Planungsübersicht!$E212)=1),Planungsübersicht!E212," ")</f>
        <v xml:space="preserve"> </v>
      </c>
      <c r="E171" s="127" t="str">
        <f>IF(AND(Planungsübersicht!$E212&gt;1990,TYPE(Planungsübersicht!$E212)=1),Planungsübersicht!F212," ")</f>
        <v xml:space="preserve"> </v>
      </c>
      <c r="F171" s="126" t="str">
        <f>IF(AND(Planungsübersicht!$E212&gt;1990,TYPE(Planungsübersicht!$E212)=1),Planungsübersicht!G212," ")</f>
        <v xml:space="preserve"> </v>
      </c>
      <c r="G171" s="126" t="str">
        <f>IF(AND(Planungsübersicht!$E212&gt;1990,TYPE(Planungsübersicht!$E212)=1),Planungsübersicht!H212," ")</f>
        <v xml:space="preserve"> </v>
      </c>
      <c r="H171" s="126" t="str">
        <f>IF(AND(Planungsübersicht!$E212&gt;1990,TYPE(Planungsübersicht!$E212)=1),MAX(Planungsübersicht!I212:Z212)," ")</f>
        <v xml:space="preserve"> </v>
      </c>
    </row>
    <row r="172" spans="2:8">
      <c r="B172" s="126" t="str">
        <f>IF(AND(Planungsübersicht!$E213&gt;1990,TYPE(Planungsübersicht!$E213)=1),Planungsübersicht!C213," ")</f>
        <v xml:space="preserve"> </v>
      </c>
      <c r="C172" s="126" t="str">
        <f>IF(AND(Planungsübersicht!$E213&gt;1990,TYPE(Planungsübersicht!$E213)=1),Planungsübersicht!D213," ")</f>
        <v xml:space="preserve"> </v>
      </c>
      <c r="D172" s="126" t="str">
        <f>IF(AND(Planungsübersicht!$E213&gt;1990,TYPE(Planungsübersicht!$E213)=1),Planungsübersicht!E213," ")</f>
        <v xml:space="preserve"> </v>
      </c>
      <c r="E172" s="127" t="str">
        <f>IF(AND(Planungsübersicht!$E213&gt;1990,TYPE(Planungsübersicht!$E213)=1),Planungsübersicht!F213," ")</f>
        <v xml:space="preserve"> </v>
      </c>
      <c r="F172" s="126" t="str">
        <f>IF(AND(Planungsübersicht!$E213&gt;1990,TYPE(Planungsübersicht!$E213)=1),Planungsübersicht!G213," ")</f>
        <v xml:space="preserve"> </v>
      </c>
      <c r="G172" s="126" t="str">
        <f>IF(AND(Planungsübersicht!$E213&gt;1990,TYPE(Planungsübersicht!$E213)=1),Planungsübersicht!H213," ")</f>
        <v xml:space="preserve"> </v>
      </c>
      <c r="H172" s="126" t="str">
        <f>IF(AND(Planungsübersicht!$E213&gt;1990,TYPE(Planungsübersicht!$E213)=1),MAX(Planungsübersicht!I213:Z213)," ")</f>
        <v xml:space="preserve"> </v>
      </c>
    </row>
    <row r="173" spans="2:8">
      <c r="B173" s="126" t="str">
        <f>IF(AND(Planungsübersicht!$E216&gt;1990,TYPE(Planungsübersicht!$E216)=1),Planungsübersicht!C216," ")</f>
        <v xml:space="preserve"> </v>
      </c>
      <c r="C173" s="126" t="str">
        <f>IF(AND(Planungsübersicht!$E216&gt;1990,TYPE(Planungsübersicht!$E216)=1),Planungsübersicht!D216," ")</f>
        <v xml:space="preserve"> </v>
      </c>
      <c r="D173" s="126" t="str">
        <f>IF(AND(Planungsübersicht!$E216&gt;1990,TYPE(Planungsübersicht!$E216)=1),Planungsübersicht!E216," ")</f>
        <v xml:space="preserve"> </v>
      </c>
      <c r="E173" s="127" t="str">
        <f>IF(AND(Planungsübersicht!$E216&gt;1990,TYPE(Planungsübersicht!$E216)=1),Planungsübersicht!F216," ")</f>
        <v xml:space="preserve"> </v>
      </c>
      <c r="F173" s="126" t="str">
        <f>IF(AND(Planungsübersicht!$E216&gt;1990,TYPE(Planungsübersicht!$E216)=1),Planungsübersicht!G216," ")</f>
        <v xml:space="preserve"> </v>
      </c>
      <c r="G173" s="126" t="str">
        <f>IF(AND(Planungsübersicht!$E216&gt;1990,TYPE(Planungsübersicht!$E216)=1),Planungsübersicht!H216," ")</f>
        <v xml:space="preserve"> </v>
      </c>
      <c r="H173" s="126" t="str">
        <f>IF(AND(Planungsübersicht!$E216&gt;1990,TYPE(Planungsübersicht!$E216)=1),MAX(Planungsübersicht!I216:Z216)," ")</f>
        <v xml:space="preserve"> </v>
      </c>
    </row>
    <row r="174" spans="2:8">
      <c r="B174" s="126" t="str">
        <f>IF(AND(Planungsübersicht!$E217&gt;1990,TYPE(Planungsübersicht!$E217)=1),Planungsübersicht!C217," ")</f>
        <v xml:space="preserve"> </v>
      </c>
      <c r="C174" s="126" t="str">
        <f>IF(AND(Planungsübersicht!$E217&gt;1990,TYPE(Planungsübersicht!$E217)=1),Planungsübersicht!D217," ")</f>
        <v xml:space="preserve"> </v>
      </c>
      <c r="D174" s="126" t="str">
        <f>IF(AND(Planungsübersicht!$E217&gt;1990,TYPE(Planungsübersicht!$E217)=1),Planungsübersicht!E217," ")</f>
        <v xml:space="preserve"> </v>
      </c>
      <c r="E174" s="127" t="str">
        <f>IF(AND(Planungsübersicht!$E217&gt;1990,TYPE(Planungsübersicht!$E217)=1),Planungsübersicht!F217," ")</f>
        <v xml:space="preserve"> </v>
      </c>
      <c r="F174" s="126" t="str">
        <f>IF(AND(Planungsübersicht!$E217&gt;1990,TYPE(Planungsübersicht!$E217)=1),Planungsübersicht!G217," ")</f>
        <v xml:space="preserve"> </v>
      </c>
      <c r="G174" s="126" t="str">
        <f>IF(AND(Planungsübersicht!$E217&gt;1990,TYPE(Planungsübersicht!$E217)=1),Planungsübersicht!H217," ")</f>
        <v xml:space="preserve"> </v>
      </c>
      <c r="H174" s="126" t="str">
        <f>IF(AND(Planungsübersicht!$E217&gt;1990,TYPE(Planungsübersicht!$E217)=1),MAX(Planungsübersicht!I217:Z217)," ")</f>
        <v xml:space="preserve"> </v>
      </c>
    </row>
    <row r="175" spans="2:8">
      <c r="B175" s="126" t="str">
        <f>IF(AND(Planungsübersicht!$E222&gt;1990,TYPE(Planungsübersicht!$E222)=1),Planungsübersicht!C222," ")</f>
        <v xml:space="preserve"> </v>
      </c>
      <c r="C175" s="126" t="str">
        <f>IF(AND(Planungsübersicht!$E222&gt;1990,TYPE(Planungsübersicht!$E222)=1),Planungsübersicht!D222," ")</f>
        <v xml:space="preserve"> </v>
      </c>
      <c r="D175" s="126" t="str">
        <f>IF(AND(Planungsübersicht!$E222&gt;1990,TYPE(Planungsübersicht!$E222)=1),Planungsübersicht!E222," ")</f>
        <v xml:space="preserve"> </v>
      </c>
      <c r="E175" s="127" t="str">
        <f>IF(AND(Planungsübersicht!$E222&gt;1990,TYPE(Planungsübersicht!$E222)=1),Planungsübersicht!F222," ")</f>
        <v xml:space="preserve"> </v>
      </c>
      <c r="F175" s="126" t="str">
        <f>IF(AND(Planungsübersicht!$E222&gt;1990,TYPE(Planungsübersicht!$E222)=1),Planungsübersicht!G222," ")</f>
        <v xml:space="preserve"> </v>
      </c>
      <c r="G175" s="126" t="str">
        <f>IF(AND(Planungsübersicht!$E222&gt;1990,TYPE(Planungsübersicht!$E222)=1),Planungsübersicht!H222," ")</f>
        <v xml:space="preserve"> </v>
      </c>
      <c r="H175" s="126" t="str">
        <f>IF(AND(Planungsübersicht!$E222&gt;1990,TYPE(Planungsübersicht!$E222)=1),MAX(Planungsübersicht!I222:Z222)," ")</f>
        <v xml:space="preserve"> </v>
      </c>
    </row>
    <row r="176" spans="2:8">
      <c r="B176" s="126" t="str">
        <f>IF(AND(Planungsübersicht!$E223&gt;1990,TYPE(Planungsübersicht!$E223)=1),Planungsübersicht!C223," ")</f>
        <v xml:space="preserve"> </v>
      </c>
      <c r="C176" s="126" t="str">
        <f>IF(AND(Planungsübersicht!$E223&gt;1990,TYPE(Planungsübersicht!$E223)=1),Planungsübersicht!D223," ")</f>
        <v xml:space="preserve"> </v>
      </c>
      <c r="D176" s="126" t="str">
        <f>IF(AND(Planungsübersicht!$E223&gt;1990,TYPE(Planungsübersicht!$E223)=1),Planungsübersicht!E223," ")</f>
        <v xml:space="preserve"> </v>
      </c>
      <c r="E176" s="127" t="str">
        <f>IF(AND(Planungsübersicht!$E223&gt;1990,TYPE(Planungsübersicht!$E223)=1),Planungsübersicht!F223," ")</f>
        <v xml:space="preserve"> </v>
      </c>
      <c r="F176" s="126" t="str">
        <f>IF(AND(Planungsübersicht!$E223&gt;1990,TYPE(Planungsübersicht!$E223)=1),Planungsübersicht!G223," ")</f>
        <v xml:space="preserve"> </v>
      </c>
      <c r="G176" s="126" t="str">
        <f>IF(AND(Planungsübersicht!$E223&gt;1990,TYPE(Planungsübersicht!$E223)=1),Planungsübersicht!H223," ")</f>
        <v xml:space="preserve"> </v>
      </c>
      <c r="H176" s="126" t="str">
        <f>IF(AND(Planungsübersicht!$E223&gt;1990,TYPE(Planungsübersicht!$E223)=1),MAX(Planungsübersicht!I223:Z223)," ")</f>
        <v xml:space="preserve"> </v>
      </c>
    </row>
    <row r="177" spans="2:8">
      <c r="B177" s="126" t="str">
        <f>IF(AND(Planungsübersicht!$E224&gt;1990,TYPE(Planungsübersicht!$E224)=1),Planungsübersicht!C224," ")</f>
        <v xml:space="preserve"> </v>
      </c>
      <c r="C177" s="126" t="str">
        <f>IF(AND(Planungsübersicht!$E224&gt;1990,TYPE(Planungsübersicht!$E224)=1),Planungsübersicht!D224," ")</f>
        <v xml:space="preserve"> </v>
      </c>
      <c r="D177" s="126" t="str">
        <f>IF(AND(Planungsübersicht!$E224&gt;1990,TYPE(Planungsübersicht!$E224)=1),Planungsübersicht!E224," ")</f>
        <v xml:space="preserve"> </v>
      </c>
      <c r="E177" s="127" t="str">
        <f>IF(AND(Planungsübersicht!$E224&gt;1990,TYPE(Planungsübersicht!$E224)=1),Planungsübersicht!F224," ")</f>
        <v xml:space="preserve"> </v>
      </c>
      <c r="F177" s="126" t="str">
        <f>IF(AND(Planungsübersicht!$E224&gt;1990,TYPE(Planungsübersicht!$E224)=1),Planungsübersicht!G224," ")</f>
        <v xml:space="preserve"> </v>
      </c>
      <c r="G177" s="126" t="str">
        <f>IF(AND(Planungsübersicht!$E224&gt;1990,TYPE(Planungsübersicht!$E224)=1),Planungsübersicht!H224," ")</f>
        <v xml:space="preserve"> </v>
      </c>
      <c r="H177" s="126" t="str">
        <f>IF(AND(Planungsübersicht!$E224&gt;1990,TYPE(Planungsübersicht!$E224)=1),MAX(Planungsübersicht!I224:Z224)," ")</f>
        <v xml:space="preserve"> </v>
      </c>
    </row>
    <row r="178" spans="2:8">
      <c r="B178" s="126" t="str">
        <f>IF(AND(Planungsübersicht!$E225&gt;1990,TYPE(Planungsübersicht!$E225)=1),Planungsübersicht!C225," ")</f>
        <v xml:space="preserve"> </v>
      </c>
      <c r="C178" s="126" t="str">
        <f>IF(AND(Planungsübersicht!$E225&gt;1990,TYPE(Planungsübersicht!$E225)=1),Planungsübersicht!D225," ")</f>
        <v xml:space="preserve"> </v>
      </c>
      <c r="D178" s="126" t="str">
        <f>IF(AND(Planungsübersicht!$E225&gt;1990,TYPE(Planungsübersicht!$E225)=1),Planungsübersicht!E225," ")</f>
        <v xml:space="preserve"> </v>
      </c>
      <c r="E178" s="127" t="str">
        <f>IF(AND(Planungsübersicht!$E225&gt;1990,TYPE(Planungsübersicht!$E225)=1),Planungsübersicht!F225," ")</f>
        <v xml:space="preserve"> </v>
      </c>
      <c r="F178" s="126" t="str">
        <f>IF(AND(Planungsübersicht!$E225&gt;1990,TYPE(Planungsübersicht!$E225)=1),Planungsübersicht!G225," ")</f>
        <v xml:space="preserve"> </v>
      </c>
      <c r="G178" s="126" t="str">
        <f>IF(AND(Planungsübersicht!$E225&gt;1990,TYPE(Planungsübersicht!$E225)=1),Planungsübersicht!H225," ")</f>
        <v xml:space="preserve"> </v>
      </c>
      <c r="H178" s="126" t="str">
        <f>IF(AND(Planungsübersicht!$E225&gt;1990,TYPE(Planungsübersicht!$E225)=1),MAX(Planungsübersicht!I225:Z225)," ")</f>
        <v xml:space="preserve"> </v>
      </c>
    </row>
    <row r="179" spans="2:8">
      <c r="B179" s="126" t="str">
        <f>IF(AND(Planungsübersicht!$E226&gt;1990,TYPE(Planungsübersicht!$E226)=1),Planungsübersicht!C226," ")</f>
        <v xml:space="preserve"> </v>
      </c>
      <c r="C179" s="126" t="str">
        <f>IF(AND(Planungsübersicht!$E226&gt;1990,TYPE(Planungsübersicht!$E226)=1),Planungsübersicht!D226," ")</f>
        <v xml:space="preserve"> </v>
      </c>
      <c r="D179" s="126" t="str">
        <f>IF(AND(Planungsübersicht!$E226&gt;1990,TYPE(Planungsübersicht!$E226)=1),Planungsübersicht!E226," ")</f>
        <v xml:space="preserve"> </v>
      </c>
      <c r="E179" s="127" t="str">
        <f>IF(AND(Planungsübersicht!$E226&gt;1990,TYPE(Planungsübersicht!$E226)=1),Planungsübersicht!F226," ")</f>
        <v xml:space="preserve"> </v>
      </c>
      <c r="F179" s="126" t="str">
        <f>IF(AND(Planungsübersicht!$E226&gt;1990,TYPE(Planungsübersicht!$E226)=1),Planungsübersicht!G226," ")</f>
        <v xml:space="preserve"> </v>
      </c>
      <c r="G179" s="126" t="str">
        <f>IF(AND(Planungsübersicht!$E226&gt;1990,TYPE(Planungsübersicht!$E226)=1),Planungsübersicht!H226," ")</f>
        <v xml:space="preserve"> </v>
      </c>
      <c r="H179" s="126" t="str">
        <f>IF(AND(Planungsübersicht!$E226&gt;1990,TYPE(Planungsübersicht!$E226)=1),MAX(Planungsübersicht!I226:Z226)," ")</f>
        <v xml:space="preserve"> </v>
      </c>
    </row>
    <row r="180" spans="2:8">
      <c r="B180" s="126" t="str">
        <f>IF(AND(Planungsübersicht!$E227&gt;1990,TYPE(Planungsübersicht!$E227)=1),Planungsübersicht!C227," ")</f>
        <v xml:space="preserve"> </v>
      </c>
      <c r="C180" s="126" t="str">
        <f>IF(AND(Planungsübersicht!$E227&gt;1990,TYPE(Planungsübersicht!$E227)=1),Planungsübersicht!D227," ")</f>
        <v xml:space="preserve"> </v>
      </c>
      <c r="D180" s="126" t="str">
        <f>IF(AND(Planungsübersicht!$E227&gt;1990,TYPE(Planungsübersicht!$E227)=1),Planungsübersicht!E227," ")</f>
        <v xml:space="preserve"> </v>
      </c>
      <c r="E180" s="127" t="str">
        <f>IF(AND(Planungsübersicht!$E227&gt;1990,TYPE(Planungsübersicht!$E227)=1),Planungsübersicht!F227," ")</f>
        <v xml:space="preserve"> </v>
      </c>
      <c r="F180" s="126" t="str">
        <f>IF(AND(Planungsübersicht!$E227&gt;1990,TYPE(Planungsübersicht!$E227)=1),Planungsübersicht!G227," ")</f>
        <v xml:space="preserve"> </v>
      </c>
      <c r="G180" s="126" t="str">
        <f>IF(AND(Planungsübersicht!$E227&gt;1990,TYPE(Planungsübersicht!$E227)=1),Planungsübersicht!H227," ")</f>
        <v xml:space="preserve"> </v>
      </c>
      <c r="H180" s="126" t="str">
        <f>IF(AND(Planungsübersicht!$E227&gt;1990,TYPE(Planungsübersicht!$E227)=1),MAX(Planungsübersicht!I227:Z227)," ")</f>
        <v xml:space="preserve"> </v>
      </c>
    </row>
    <row r="181" spans="2:8">
      <c r="B181" s="126" t="str">
        <f>IF(AND(Planungsübersicht!$E229&gt;1990,TYPE(Planungsübersicht!$E229)=1),Planungsübersicht!C229," ")</f>
        <v xml:space="preserve"> </v>
      </c>
      <c r="C181" s="126" t="str">
        <f>IF(AND(Planungsübersicht!$E229&gt;1990,TYPE(Planungsübersicht!$E229)=1),Planungsübersicht!D229," ")</f>
        <v xml:space="preserve"> </v>
      </c>
      <c r="D181" s="126" t="str">
        <f>IF(AND(Planungsübersicht!$E229&gt;1990,TYPE(Planungsübersicht!$E229)=1),Planungsübersicht!E229," ")</f>
        <v xml:space="preserve"> </v>
      </c>
      <c r="E181" s="127" t="str">
        <f>IF(AND(Planungsübersicht!$E229&gt;1990,TYPE(Planungsübersicht!$E229)=1),Planungsübersicht!F229," ")</f>
        <v xml:space="preserve"> </v>
      </c>
      <c r="F181" s="126" t="str">
        <f>IF(AND(Planungsübersicht!$E229&gt;1990,TYPE(Planungsübersicht!$E229)=1),Planungsübersicht!G229," ")</f>
        <v xml:space="preserve"> </v>
      </c>
      <c r="G181" s="126" t="str">
        <f>IF(AND(Planungsübersicht!$E229&gt;1990,TYPE(Planungsübersicht!$E229)=1),Planungsübersicht!H229," ")</f>
        <v xml:space="preserve"> </v>
      </c>
      <c r="H181" s="126" t="str">
        <f>IF(AND(Planungsübersicht!$E229&gt;1990,TYPE(Planungsübersicht!$E229)=1),MAX(Planungsübersicht!I229:Z229)," ")</f>
        <v xml:space="preserve"> </v>
      </c>
    </row>
    <row r="182" spans="2:8">
      <c r="B182" s="126" t="str">
        <f>IF(AND(Planungsübersicht!$E231&gt;1990,TYPE(Planungsübersicht!$E231)=1),Planungsübersicht!C231," ")</f>
        <v xml:space="preserve"> </v>
      </c>
      <c r="C182" s="126" t="str">
        <f>IF(AND(Planungsübersicht!$E231&gt;1990,TYPE(Planungsübersicht!$E231)=1),Planungsübersicht!D231," ")</f>
        <v xml:space="preserve"> </v>
      </c>
      <c r="D182" s="126" t="str">
        <f>IF(AND(Planungsübersicht!$E231&gt;1990,TYPE(Planungsübersicht!$E231)=1),Planungsübersicht!E231," ")</f>
        <v xml:space="preserve"> </v>
      </c>
      <c r="E182" s="127" t="str">
        <f>IF(AND(Planungsübersicht!$E231&gt;1990,TYPE(Planungsübersicht!$E231)=1),Planungsübersicht!F231," ")</f>
        <v xml:space="preserve"> </v>
      </c>
      <c r="F182" s="126" t="str">
        <f>IF(AND(Planungsübersicht!$E231&gt;1990,TYPE(Planungsübersicht!$E231)=1),Planungsübersicht!G231," ")</f>
        <v xml:space="preserve"> </v>
      </c>
      <c r="G182" s="126" t="str">
        <f>IF(AND(Planungsübersicht!$E231&gt;1990,TYPE(Planungsübersicht!$E231)=1),Planungsübersicht!H231," ")</f>
        <v xml:space="preserve"> </v>
      </c>
      <c r="H182" s="126" t="str">
        <f>IF(AND(Planungsübersicht!$E231&gt;1990,TYPE(Planungsübersicht!$E231)=1),MAX(Planungsübersicht!I231:Z231)," ")</f>
        <v xml:space="preserve"> </v>
      </c>
    </row>
    <row r="183" spans="2:8">
      <c r="B183" s="126" t="str">
        <f>IF(AND(Planungsübersicht!$E233&gt;1990,TYPE(Planungsübersicht!$E233)=1),Planungsübersicht!C233," ")</f>
        <v xml:space="preserve"> </v>
      </c>
      <c r="C183" s="126" t="str">
        <f>IF(AND(Planungsübersicht!$E233&gt;1990,TYPE(Planungsübersicht!$E233)=1),Planungsübersicht!D233," ")</f>
        <v xml:space="preserve"> </v>
      </c>
      <c r="D183" s="126" t="str">
        <f>IF(AND(Planungsübersicht!$E233&gt;1990,TYPE(Planungsübersicht!$E233)=1),Planungsübersicht!E233," ")</f>
        <v xml:space="preserve"> </v>
      </c>
      <c r="E183" s="127" t="str">
        <f>IF(AND(Planungsübersicht!$E233&gt;1990,TYPE(Planungsübersicht!$E233)=1),Planungsübersicht!F233," ")</f>
        <v xml:space="preserve"> </v>
      </c>
      <c r="F183" s="126" t="str">
        <f>IF(AND(Planungsübersicht!$E233&gt;1990,TYPE(Planungsübersicht!$E233)=1),Planungsübersicht!G233," ")</f>
        <v xml:space="preserve"> </v>
      </c>
      <c r="G183" s="126" t="str">
        <f>IF(AND(Planungsübersicht!$E233&gt;1990,TYPE(Planungsübersicht!$E233)=1),Planungsübersicht!H233," ")</f>
        <v xml:space="preserve"> </v>
      </c>
      <c r="H183" s="126" t="str">
        <f>IF(AND(Planungsübersicht!$E233&gt;1990,TYPE(Planungsübersicht!$E233)=1),MAX(Planungsübersicht!I233:Z233)," ")</f>
        <v xml:space="preserve"> </v>
      </c>
    </row>
    <row r="184" spans="2:8">
      <c r="B184" s="126" t="str">
        <f>IF(AND(Planungsübersicht!$E235&gt;1990,TYPE(Planungsübersicht!$E235)=1),Planungsübersicht!C235," ")</f>
        <v xml:space="preserve"> </v>
      </c>
      <c r="C184" s="126" t="str">
        <f>IF(AND(Planungsübersicht!$E235&gt;1990,TYPE(Planungsübersicht!$E235)=1),Planungsübersicht!D235," ")</f>
        <v xml:space="preserve"> </v>
      </c>
      <c r="D184" s="126" t="str">
        <f>IF(AND(Planungsübersicht!$E235&gt;1990,TYPE(Planungsübersicht!$E235)=1),Planungsübersicht!E235," ")</f>
        <v xml:space="preserve"> </v>
      </c>
      <c r="E184" s="127" t="str">
        <f>IF(AND(Planungsübersicht!$E235&gt;1990,TYPE(Planungsübersicht!$E235)=1),Planungsübersicht!F235," ")</f>
        <v xml:space="preserve"> </v>
      </c>
      <c r="F184" s="126" t="str">
        <f>IF(AND(Planungsübersicht!$E235&gt;1990,TYPE(Planungsübersicht!$E235)=1),Planungsübersicht!G235," ")</f>
        <v xml:space="preserve"> </v>
      </c>
      <c r="G184" s="126" t="str">
        <f>IF(AND(Planungsübersicht!$E235&gt;1990,TYPE(Planungsübersicht!$E235)=1),Planungsübersicht!H235," ")</f>
        <v xml:space="preserve"> </v>
      </c>
      <c r="H184" s="126" t="str">
        <f>IF(AND(Planungsübersicht!$E235&gt;1990,TYPE(Planungsübersicht!$E235)=1),MAX(Planungsübersicht!I235:Z235)," ")</f>
        <v xml:space="preserve"> </v>
      </c>
    </row>
    <row r="185" spans="2:8" ht="79.2">
      <c r="B185" s="126" t="str">
        <f>IF(AND(Planungsübersicht!$E236&gt;1990,TYPE(Planungsübersicht!$E236)=1),Planungsübersicht!C236," ")</f>
        <v>E5</v>
      </c>
      <c r="C185" s="126" t="str">
        <f>IF(AND(Planungsübersicht!$E236&gt;1990,TYPE(Planungsübersicht!$E236)=1),Planungsübersicht!D236," ")</f>
        <v>zu gut für die Tonne- wertschätzender Umgang mit Lebensmitteln / -resten</v>
      </c>
      <c r="D185" s="126">
        <f>IF(AND(Planungsübersicht!$E236&gt;1990,TYPE(Planungsübersicht!$E236)=1),Planungsübersicht!E236," ")</f>
        <v>2023</v>
      </c>
      <c r="E185" s="127" t="str">
        <f>IF(AND(Planungsübersicht!$E236&gt;1990,TYPE(Planungsübersicht!$E236)=1),Planungsübersicht!F236," ")</f>
        <v>umgesetzt</v>
      </c>
      <c r="F185" s="126" t="str">
        <f>IF(AND(Planungsübersicht!$E236&gt;1990,TYPE(Planungsübersicht!$E236)=1),Planungsübersicht!G236," ")</f>
        <v>Werner Linnartz</v>
      </c>
      <c r="G185" s="126" t="str">
        <f>IF(AND(Planungsübersicht!$E236&gt;1990,TYPE(Planungsübersicht!$E236)=1),Planungsübersicht!H236," ")</f>
        <v>WPK</v>
      </c>
      <c r="H185" s="126">
        <f>IF(AND(Planungsübersicht!$E236&gt;1990,TYPE(Planungsübersicht!$E236)=1),MAX(Planungsübersicht!I236:Z236)," ")</f>
        <v>0</v>
      </c>
    </row>
    <row r="186" spans="2:8">
      <c r="B186" s="126" t="str">
        <f>IF(AND(Planungsübersicht!$E237&gt;1990,TYPE(Planungsübersicht!$E237)=1),Planungsübersicht!C237," ")</f>
        <v xml:space="preserve"> </v>
      </c>
      <c r="C186" s="126" t="str">
        <f>IF(AND(Planungsübersicht!$E237&gt;1990,TYPE(Planungsübersicht!$E237)=1),Planungsübersicht!D237," ")</f>
        <v xml:space="preserve"> </v>
      </c>
      <c r="D186" s="126" t="str">
        <f>IF(AND(Planungsübersicht!$E237&gt;1990,TYPE(Planungsübersicht!$E237)=1),Planungsübersicht!E237," ")</f>
        <v xml:space="preserve"> </v>
      </c>
      <c r="E186" s="127" t="str">
        <f>IF(AND(Planungsübersicht!$E237&gt;1990,TYPE(Planungsübersicht!$E237)=1),Planungsübersicht!F237," ")</f>
        <v xml:space="preserve"> </v>
      </c>
      <c r="F186" s="126" t="str">
        <f>IF(AND(Planungsübersicht!$E237&gt;1990,TYPE(Planungsübersicht!$E237)=1),Planungsübersicht!G237," ")</f>
        <v xml:space="preserve"> </v>
      </c>
      <c r="G186" s="126" t="str">
        <f>IF(AND(Planungsübersicht!$E237&gt;1990,TYPE(Planungsübersicht!$E237)=1),Planungsübersicht!H237," ")</f>
        <v xml:space="preserve"> </v>
      </c>
      <c r="H186" s="126" t="str">
        <f>IF(AND(Planungsübersicht!$E237&gt;1990,TYPE(Planungsübersicht!$E237)=1),MAX(Planungsübersicht!I237:Z237)," ")</f>
        <v xml:space="preserve"> </v>
      </c>
    </row>
    <row r="187" spans="2:8" ht="39.6">
      <c r="B187" s="126" t="str">
        <f>IF(AND(Planungsübersicht!$E238&gt;1990,TYPE(Planungsübersicht!$E238)=1),Planungsübersicht!C238," ")</f>
        <v>E6</v>
      </c>
      <c r="C187" s="126" t="str">
        <f>IF(AND(Planungsübersicht!$E238&gt;1990,TYPE(Planungsübersicht!$E238)=1),Planungsübersicht!D238," ")</f>
        <v>BS03-Kochbuch mit nachhaltigen Rezepten</v>
      </c>
      <c r="D187" s="126">
        <f>IF(AND(Planungsübersicht!$E238&gt;1990,TYPE(Planungsübersicht!$E238)=1),Planungsübersicht!E238," ")</f>
        <v>2021</v>
      </c>
      <c r="E187" s="127" t="str">
        <f>IF(AND(Planungsübersicht!$E238&gt;1990,TYPE(Planungsübersicht!$E238)=1),Planungsübersicht!F238," ")</f>
        <v>wird laufend umgesetzt</v>
      </c>
      <c r="F187" s="126" t="str">
        <f>IF(AND(Planungsübersicht!$E238&gt;1990,TYPE(Planungsübersicht!$E238)=1),Planungsübersicht!G238," ")</f>
        <v>Bianca Ristow</v>
      </c>
      <c r="G187" s="126" t="str">
        <f>IF(AND(Planungsübersicht!$E238&gt;1990,TYPE(Planungsübersicht!$E238)=1),Planungsübersicht!H238," ")</f>
        <v>Schulgemeinschaft</v>
      </c>
      <c r="H187" s="126">
        <f>IF(AND(Planungsübersicht!$E238&gt;1990,TYPE(Planungsübersicht!$E238)=1),MAX(Planungsübersicht!I238:Z238)," ")</f>
        <v>0</v>
      </c>
    </row>
    <row r="188" spans="2:8">
      <c r="B188" s="126" t="str">
        <f>IF(AND(Planungsübersicht!$E239&gt;1990,TYPE(Planungsübersicht!$E239)=1),Planungsübersicht!C239," ")</f>
        <v xml:space="preserve"> </v>
      </c>
      <c r="C188" s="126" t="str">
        <f>IF(AND(Planungsübersicht!$E239&gt;1990,TYPE(Planungsübersicht!$E239)=1),Planungsübersicht!D239," ")</f>
        <v xml:space="preserve"> </v>
      </c>
      <c r="D188" s="126" t="str">
        <f>IF(AND(Planungsübersicht!$E239&gt;1990,TYPE(Planungsübersicht!$E239)=1),Planungsübersicht!E239," ")</f>
        <v xml:space="preserve"> </v>
      </c>
      <c r="E188" s="127" t="str">
        <f>IF(AND(Planungsübersicht!$E239&gt;1990,TYPE(Planungsübersicht!$E239)=1),Planungsübersicht!F239," ")</f>
        <v xml:space="preserve"> </v>
      </c>
      <c r="F188" s="126" t="str">
        <f>IF(AND(Planungsübersicht!$E239&gt;1990,TYPE(Planungsübersicht!$E239)=1),Planungsübersicht!G239," ")</f>
        <v xml:space="preserve"> </v>
      </c>
      <c r="G188" s="126" t="str">
        <f>IF(AND(Planungsübersicht!$E239&gt;1990,TYPE(Planungsübersicht!$E239)=1),Planungsübersicht!H239," ")</f>
        <v xml:space="preserve"> </v>
      </c>
      <c r="H188" s="126" t="str">
        <f>IF(AND(Planungsübersicht!$E239&gt;1990,TYPE(Planungsübersicht!$E239)=1),MAX(Planungsübersicht!I239:Z239)," ")</f>
        <v xml:space="preserve"> </v>
      </c>
    </row>
    <row r="189" spans="2:8" ht="26.4">
      <c r="B189" s="126" t="str">
        <f>IF(AND(Planungsübersicht!$E240&gt;1990,TYPE(Planungsübersicht!$E240)=1),Planungsübersicht!C240," ")</f>
        <v>E7</v>
      </c>
      <c r="C189" s="126" t="str">
        <f>IF(AND(Planungsübersicht!$E240&gt;1990,TYPE(Planungsübersicht!$E240)=1),Planungsübersicht!D240," ")</f>
        <v>WPK: Einfach clever essen!</v>
      </c>
      <c r="D189" s="126">
        <f>IF(AND(Planungsübersicht!$E240&gt;1990,TYPE(Planungsübersicht!$E240)=1),Planungsübersicht!E240," ")</f>
        <v>2023</v>
      </c>
      <c r="E189" s="127" t="str">
        <f>IF(AND(Planungsübersicht!$E240&gt;1990,TYPE(Planungsübersicht!$E240)=1),Planungsübersicht!F240," ")</f>
        <v>umgesetzt</v>
      </c>
      <c r="F189" s="126" t="str">
        <f>IF(AND(Planungsübersicht!$E240&gt;1990,TYPE(Planungsübersicht!$E240)=1),Planungsübersicht!G240," ")</f>
        <v>Bianca Ristow</v>
      </c>
      <c r="G189" s="126" t="str">
        <f>IF(AND(Planungsübersicht!$E240&gt;1990,TYPE(Planungsübersicht!$E240)=1),Planungsübersicht!H240," ")</f>
        <v>Wahlpflichtkurs</v>
      </c>
      <c r="H189" s="126">
        <f>IF(AND(Planungsübersicht!$E240&gt;1990,TYPE(Planungsübersicht!$E240)=1),MAX(Planungsübersicht!I240:Z240)," ")</f>
        <v>0</v>
      </c>
    </row>
    <row r="190" spans="2:8">
      <c r="B190" s="126" t="str">
        <f>IF(AND(Planungsübersicht!$E241&gt;1990,TYPE(Planungsübersicht!$E241)=1),Planungsübersicht!C241," ")</f>
        <v xml:space="preserve"> </v>
      </c>
      <c r="C190" s="126" t="str">
        <f>IF(AND(Planungsübersicht!$E241&gt;1990,TYPE(Planungsübersicht!$E241)=1),Planungsübersicht!D241," ")</f>
        <v xml:space="preserve"> </v>
      </c>
      <c r="D190" s="126" t="str">
        <f>IF(AND(Planungsübersicht!$E241&gt;1990,TYPE(Planungsübersicht!$E241)=1),Planungsübersicht!E241," ")</f>
        <v xml:space="preserve"> </v>
      </c>
      <c r="E190" s="127" t="str">
        <f>IF(AND(Planungsübersicht!$E241&gt;1990,TYPE(Planungsübersicht!$E241)=1),Planungsübersicht!F241," ")</f>
        <v xml:space="preserve"> </v>
      </c>
      <c r="F190" s="126" t="str">
        <f>IF(AND(Planungsübersicht!$E241&gt;1990,TYPE(Planungsübersicht!$E241)=1),Planungsübersicht!G241," ")</f>
        <v xml:space="preserve"> </v>
      </c>
      <c r="G190" s="126" t="str">
        <f>IF(AND(Planungsübersicht!$E241&gt;1990,TYPE(Planungsübersicht!$E241)=1),Planungsübersicht!H241," ")</f>
        <v xml:space="preserve"> </v>
      </c>
      <c r="H190" s="126" t="str">
        <f>IF(AND(Planungsübersicht!$E241&gt;1990,TYPE(Planungsübersicht!$E241)=1),MAX(Planungsübersicht!I241:Z241)," ")</f>
        <v xml:space="preserve"> </v>
      </c>
    </row>
    <row r="191" spans="2:8" ht="52.8">
      <c r="B191" s="126" t="str">
        <f>IF(AND(Planungsübersicht!$E242&gt;1990,TYPE(Planungsübersicht!$E242)=1),Planungsübersicht!C242," ")</f>
        <v>E8</v>
      </c>
      <c r="C191" s="126" t="str">
        <f>IF(AND(Planungsübersicht!$E242&gt;1990,TYPE(Planungsübersicht!$E242)=1),Planungsübersicht!D242," ")</f>
        <v>Fortbildung des Kantinenpersonals zu nachhaltiger Schulverpflegung</v>
      </c>
      <c r="D191" s="126">
        <f>IF(AND(Planungsübersicht!$E242&gt;1990,TYPE(Planungsübersicht!$E242)=1),Planungsübersicht!E242," ")</f>
        <v>2024</v>
      </c>
      <c r="E191" s="127" t="str">
        <f>IF(AND(Planungsübersicht!$E242&gt;1990,TYPE(Planungsübersicht!$E242)=1),Planungsübersicht!F242," ")</f>
        <v>zukünftiger Termin</v>
      </c>
      <c r="F191" s="126" t="str">
        <f>IF(AND(Planungsübersicht!$E242&gt;1990,TYPE(Planungsübersicht!$E242)=1),Planungsübersicht!G242," ")</f>
        <v>Schulleitung</v>
      </c>
      <c r="G191" s="126" t="str">
        <f>IF(AND(Planungsübersicht!$E242&gt;1990,TYPE(Planungsübersicht!$E242)=1),Planungsübersicht!H242," ")</f>
        <v>Ökomarkt e.V.</v>
      </c>
      <c r="H191" s="126">
        <f>IF(AND(Planungsübersicht!$E242&gt;1990,TYPE(Planungsübersicht!$E242)=1),MAX(Planungsübersicht!I242:Z242)," ")</f>
        <v>0</v>
      </c>
    </row>
    <row r="192" spans="2:8">
      <c r="B192" s="126" t="str">
        <f>IF(AND(Planungsübersicht!$E243&gt;1990,TYPE(Planungsübersicht!$E243)=1),Planungsübersicht!C243," ")</f>
        <v xml:space="preserve"> </v>
      </c>
      <c r="C192" s="126" t="str">
        <f>IF(AND(Planungsübersicht!$E243&gt;1990,TYPE(Planungsübersicht!$E243)=1),Planungsübersicht!D243," ")</f>
        <v xml:space="preserve"> </v>
      </c>
      <c r="D192" s="126" t="str">
        <f>IF(AND(Planungsübersicht!$E243&gt;1990,TYPE(Planungsübersicht!$E243)=1),Planungsübersicht!E243," ")</f>
        <v xml:space="preserve"> </v>
      </c>
      <c r="E192" s="127" t="str">
        <f>IF(AND(Planungsübersicht!$E243&gt;1990,TYPE(Planungsübersicht!$E243)=1),Planungsübersicht!F243," ")</f>
        <v xml:space="preserve"> </v>
      </c>
      <c r="F192" s="126" t="str">
        <f>IF(AND(Planungsübersicht!$E243&gt;1990,TYPE(Planungsübersicht!$E243)=1),Planungsübersicht!G243," ")</f>
        <v xml:space="preserve"> </v>
      </c>
      <c r="G192" s="126" t="str">
        <f>IF(AND(Planungsübersicht!$E243&gt;1990,TYPE(Planungsübersicht!$E243)=1),Planungsübersicht!H243," ")</f>
        <v xml:space="preserve"> </v>
      </c>
      <c r="H192" s="126" t="str">
        <f>IF(AND(Planungsübersicht!$E243&gt;1990,TYPE(Planungsübersicht!$E243)=1),MAX(Planungsübersicht!I243:Z243)," ")</f>
        <v xml:space="preserve"> </v>
      </c>
    </row>
    <row r="193" spans="2:8" ht="105.6">
      <c r="B193" s="126" t="str">
        <f>IF(AND(Planungsübersicht!$E244&gt;1990,TYPE(Planungsübersicht!$E244)=1),Planungsübersicht!C244," ")</f>
        <v>E9</v>
      </c>
      <c r="C193" s="126" t="str">
        <f>IF(AND(Planungsübersicht!$E244&gt;1990,TYPE(Planungsübersicht!$E244)=1),Planungsübersicht!D244," ")</f>
        <v>NEU: Anlage und Pflege eines Kräutergartens am Standort Reismühle 15 zur Nutzung in den dortigen Praxisräumen</v>
      </c>
      <c r="D193" s="126">
        <f>IF(AND(Planungsübersicht!$E244&gt;1990,TYPE(Planungsübersicht!$E244)=1),Planungsübersicht!E244," ")</f>
        <v>2025</v>
      </c>
      <c r="E193" s="127" t="str">
        <f>IF(AND(Planungsübersicht!$E244&gt;1990,TYPE(Planungsübersicht!$E244)=1),Planungsübersicht!F244," ")</f>
        <v>zukünftiger Termin</v>
      </c>
      <c r="F193" s="126" t="str">
        <f>IF(AND(Planungsübersicht!$E244&gt;1990,TYPE(Planungsübersicht!$E244)=1),Planungsübersicht!G244," ")</f>
        <v>UMB, Werner Linnartz + Fachlehrer Küche</v>
      </c>
      <c r="G193" s="126" t="str">
        <f>IF(AND(Planungsübersicht!$E244&gt;1990,TYPE(Planungsübersicht!$E244)=1),Planungsübersicht!H244," ")</f>
        <v>HEOS, Fachlehrer</v>
      </c>
      <c r="H193" s="126">
        <f>IF(AND(Planungsübersicht!$E244&gt;1990,TYPE(Planungsübersicht!$E244)=1),MAX(Planungsübersicht!I244:Z244)," ")</f>
        <v>0</v>
      </c>
    </row>
    <row r="194" spans="2:8">
      <c r="B194" s="126" t="str">
        <f>IF(AND(Planungsübersicht!$E245&gt;1990,TYPE(Planungsübersicht!$E245)=1),Planungsübersicht!C245," ")</f>
        <v xml:space="preserve"> </v>
      </c>
      <c r="C194" s="126" t="str">
        <f>IF(AND(Planungsübersicht!$E245&gt;1990,TYPE(Planungsübersicht!$E245)=1),Planungsübersicht!D245," ")</f>
        <v xml:space="preserve"> </v>
      </c>
      <c r="D194" s="126" t="str">
        <f>IF(AND(Planungsübersicht!$E245&gt;1990,TYPE(Planungsübersicht!$E245)=1),Planungsübersicht!E245," ")</f>
        <v xml:space="preserve"> </v>
      </c>
      <c r="E194" s="127" t="str">
        <f>IF(AND(Planungsübersicht!$E245&gt;1990,TYPE(Planungsübersicht!$E245)=1),Planungsübersicht!F245," ")</f>
        <v xml:space="preserve"> </v>
      </c>
      <c r="F194" s="126" t="str">
        <f>IF(AND(Planungsübersicht!$E245&gt;1990,TYPE(Planungsübersicht!$E245)=1),Planungsübersicht!G245," ")</f>
        <v xml:space="preserve"> </v>
      </c>
      <c r="G194" s="126" t="str">
        <f>IF(AND(Planungsübersicht!$E245&gt;1990,TYPE(Planungsübersicht!$E245)=1),Planungsübersicht!H245," ")</f>
        <v xml:space="preserve"> </v>
      </c>
      <c r="H194" s="126" t="str">
        <f>IF(AND(Planungsübersicht!$E245&gt;1990,TYPE(Planungsübersicht!$E245)=1),MAX(Planungsübersicht!I245:Z245)," ")</f>
        <v xml:space="preserve"> </v>
      </c>
    </row>
    <row r="195" spans="2:8" ht="52.8">
      <c r="B195" s="126" t="str">
        <f>IF(AND(Planungsübersicht!$E246&gt;1990,TYPE(Planungsübersicht!$E246)=1),Planungsübersicht!C246," ")</f>
        <v>E10</v>
      </c>
      <c r="C195" s="126" t="str">
        <f>IF(AND(Planungsübersicht!$E246&gt;1990,TYPE(Planungsübersicht!$E246)=1),Planungsübersicht!D246," ")</f>
        <v>ständiger Wahlpflichtkurs zur veganen Küche</v>
      </c>
      <c r="D195" s="126">
        <f>IF(AND(Planungsübersicht!$E246&gt;1990,TYPE(Planungsübersicht!$E246)=1),Planungsübersicht!E246," ")</f>
        <v>2020</v>
      </c>
      <c r="E195" s="127" t="str">
        <f>IF(AND(Planungsübersicht!$E246&gt;1990,TYPE(Planungsübersicht!$E246)=1),Planungsübersicht!F246," ")</f>
        <v>wird laufend umgesetzt</v>
      </c>
      <c r="F195" s="126" t="str">
        <f>IF(AND(Planungsübersicht!$E246&gt;1990,TYPE(Planungsübersicht!$E246)=1),Planungsübersicht!G246," ")</f>
        <v>Werner Linnartz</v>
      </c>
      <c r="G195" s="126" t="str">
        <f>IF(AND(Planungsübersicht!$E246&gt;1990,TYPE(Planungsübersicht!$E246)=1),Planungsübersicht!H246," ")</f>
        <v>Norbert Schulz</v>
      </c>
      <c r="H195" s="126">
        <f>IF(AND(Planungsübersicht!$E246&gt;1990,TYPE(Planungsübersicht!$E246)=1),MAX(Planungsübersicht!I246:Z246)," ")</f>
        <v>0</v>
      </c>
    </row>
    <row r="196" spans="2:8">
      <c r="B196" s="126" t="str">
        <f>IF(AND(Planungsübersicht!$E247&gt;1990,TYPE(Planungsübersicht!$E247)=1),Planungsübersicht!C247," ")</f>
        <v xml:space="preserve"> </v>
      </c>
      <c r="C196" s="126" t="str">
        <f>IF(AND(Planungsübersicht!$E247&gt;1990,TYPE(Planungsübersicht!$E247)=1),Planungsübersicht!D247," ")</f>
        <v xml:space="preserve"> </v>
      </c>
      <c r="D196" s="126" t="str">
        <f>IF(AND(Planungsübersicht!$E247&gt;1990,TYPE(Planungsübersicht!$E247)=1),Planungsübersicht!E247," ")</f>
        <v xml:space="preserve"> </v>
      </c>
      <c r="E196" s="127" t="str">
        <f>IF(AND(Planungsübersicht!$E247&gt;1990,TYPE(Planungsübersicht!$E247)=1),Planungsübersicht!F247," ")</f>
        <v xml:space="preserve"> </v>
      </c>
      <c r="F196" s="126" t="str">
        <f>IF(AND(Planungsübersicht!$E247&gt;1990,TYPE(Planungsübersicht!$E247)=1),Planungsübersicht!G247," ")</f>
        <v xml:space="preserve"> </v>
      </c>
      <c r="G196" s="126" t="str">
        <f>IF(AND(Planungsübersicht!$E247&gt;1990,TYPE(Planungsübersicht!$E247)=1),Planungsübersicht!H247," ")</f>
        <v xml:space="preserve"> </v>
      </c>
      <c r="H196" s="126" t="str">
        <f>IF(AND(Planungsübersicht!$E247&gt;1990,TYPE(Planungsübersicht!$E247)=1),MAX(Planungsübersicht!I247:Z247)," ")</f>
        <v xml:space="preserve"> </v>
      </c>
    </row>
    <row r="197" spans="2:8">
      <c r="B197" s="126" t="str">
        <f>IF(AND(Planungsübersicht!$E248&gt;1990,TYPE(Planungsübersicht!$E248)=1),Planungsübersicht!C248," ")</f>
        <v xml:space="preserve"> </v>
      </c>
      <c r="C197" s="126" t="str">
        <f>IF(AND(Planungsübersicht!$E248&gt;1990,TYPE(Planungsübersicht!$E248)=1),Planungsübersicht!D248," ")</f>
        <v xml:space="preserve"> </v>
      </c>
      <c r="D197" s="126" t="str">
        <f>IF(AND(Planungsübersicht!$E248&gt;1990,TYPE(Planungsübersicht!$E248)=1),Planungsübersicht!E248," ")</f>
        <v xml:space="preserve"> </v>
      </c>
      <c r="E197" s="127" t="str">
        <f>IF(AND(Planungsübersicht!$E248&gt;1990,TYPE(Planungsübersicht!$E248)=1),Planungsübersicht!F248," ")</f>
        <v xml:space="preserve"> </v>
      </c>
      <c r="F197" s="126" t="str">
        <f>IF(AND(Planungsübersicht!$E248&gt;1990,TYPE(Planungsübersicht!$E248)=1),Planungsübersicht!G248," ")</f>
        <v xml:space="preserve"> </v>
      </c>
      <c r="G197" s="126" t="str">
        <f>IF(AND(Planungsübersicht!$E248&gt;1990,TYPE(Planungsübersicht!$E248)=1),Planungsübersicht!H248," ")</f>
        <v xml:space="preserve"> </v>
      </c>
      <c r="H197" s="126" t="str">
        <f>IF(AND(Planungsübersicht!$E248&gt;1990,TYPE(Planungsübersicht!$E248)=1),MAX(Planungsübersicht!I248:Z248)," ")</f>
        <v xml:space="preserve"> </v>
      </c>
    </row>
    <row r="198" spans="2:8">
      <c r="B198" s="126" t="str">
        <f>IF(AND(Planungsübersicht!$E249&gt;1990,TYPE(Planungsübersicht!$E249)=1),Planungsübersicht!C249," ")</f>
        <v xml:space="preserve"> </v>
      </c>
      <c r="C198" s="126" t="str">
        <f>IF(AND(Planungsübersicht!$E249&gt;1990,TYPE(Planungsübersicht!$E249)=1),Planungsübersicht!D249," ")</f>
        <v xml:space="preserve"> </v>
      </c>
      <c r="D198" s="126" t="str">
        <f>IF(AND(Planungsübersicht!$E249&gt;1990,TYPE(Planungsübersicht!$E249)=1),Planungsübersicht!E249," ")</f>
        <v xml:space="preserve"> </v>
      </c>
      <c r="E198" s="127" t="str">
        <f>IF(AND(Planungsübersicht!$E249&gt;1990,TYPE(Planungsübersicht!$E249)=1),Planungsübersicht!F249," ")</f>
        <v xml:space="preserve"> </v>
      </c>
      <c r="F198" s="126" t="str">
        <f>IF(AND(Planungsübersicht!$E249&gt;1990,TYPE(Planungsübersicht!$E249)=1),Planungsübersicht!G249," ")</f>
        <v xml:space="preserve"> </v>
      </c>
      <c r="G198" s="126" t="str">
        <f>IF(AND(Planungsübersicht!$E249&gt;1990,TYPE(Planungsübersicht!$E249)=1),Planungsübersicht!H249," ")</f>
        <v xml:space="preserve"> </v>
      </c>
      <c r="H198" s="126" t="str">
        <f>IF(AND(Planungsübersicht!$E249&gt;1990,TYPE(Planungsübersicht!$E249)=1),MAX(Planungsübersicht!I249:Z249)," ")</f>
        <v xml:space="preserve"> </v>
      </c>
    </row>
    <row r="199" spans="2:8">
      <c r="B199" s="126" t="str">
        <f>IF(AND(Planungsübersicht!$E250&gt;1990,TYPE(Planungsübersicht!$E250)=1),Planungsübersicht!C250," ")</f>
        <v xml:space="preserve"> </v>
      </c>
      <c r="C199" s="126" t="str">
        <f>IF(AND(Planungsübersicht!$E250&gt;1990,TYPE(Planungsübersicht!$E250)=1),Planungsübersicht!D250," ")</f>
        <v xml:space="preserve"> </v>
      </c>
      <c r="D199" s="126" t="str">
        <f>IF(AND(Planungsübersicht!$E250&gt;1990,TYPE(Planungsübersicht!$E250)=1),Planungsübersicht!E250," ")</f>
        <v xml:space="preserve"> </v>
      </c>
      <c r="E199" s="127" t="str">
        <f>IF(AND(Planungsübersicht!$E250&gt;1990,TYPE(Planungsübersicht!$E250)=1),Planungsübersicht!F250," ")</f>
        <v xml:space="preserve"> </v>
      </c>
      <c r="F199" s="126" t="str">
        <f>IF(AND(Planungsübersicht!$E250&gt;1990,TYPE(Planungsübersicht!$E250)=1),Planungsübersicht!G250," ")</f>
        <v xml:space="preserve"> </v>
      </c>
      <c r="G199" s="126" t="str">
        <f>IF(AND(Planungsübersicht!$E250&gt;1990,TYPE(Planungsübersicht!$E250)=1),Planungsübersicht!H250," ")</f>
        <v xml:space="preserve"> </v>
      </c>
      <c r="H199" s="126" t="str">
        <f>IF(AND(Planungsübersicht!$E250&gt;1990,TYPE(Planungsübersicht!$E250)=1),MAX(Planungsübersicht!I250:Z250)," ")</f>
        <v xml:space="preserve"> </v>
      </c>
    </row>
    <row r="200" spans="2:8">
      <c r="B200" s="126" t="str">
        <f>IF(AND(Planungsübersicht!$E251&gt;1990,TYPE(Planungsübersicht!$E251)=1),Planungsübersicht!C251," ")</f>
        <v xml:space="preserve"> </v>
      </c>
      <c r="C200" s="126" t="str">
        <f>IF(AND(Planungsübersicht!$E251&gt;1990,TYPE(Planungsübersicht!$E251)=1),Planungsübersicht!D251," ")</f>
        <v xml:space="preserve"> </v>
      </c>
      <c r="D200" s="126" t="str">
        <f>IF(AND(Planungsübersicht!$E251&gt;1990,TYPE(Planungsübersicht!$E251)=1),Planungsübersicht!E251," ")</f>
        <v xml:space="preserve"> </v>
      </c>
      <c r="E200" s="127" t="str">
        <f>IF(AND(Planungsübersicht!$E251&gt;1990,TYPE(Planungsübersicht!$E251)=1),Planungsübersicht!F251," ")</f>
        <v xml:space="preserve"> </v>
      </c>
      <c r="F200" s="126" t="str">
        <f>IF(AND(Planungsübersicht!$E251&gt;1990,TYPE(Planungsübersicht!$E251)=1),Planungsübersicht!G251," ")</f>
        <v xml:space="preserve"> </v>
      </c>
      <c r="G200" s="126" t="str">
        <f>IF(AND(Planungsübersicht!$E251&gt;1990,TYPE(Planungsübersicht!$E251)=1),Planungsübersicht!H251," ")</f>
        <v xml:space="preserve"> </v>
      </c>
      <c r="H200" s="126" t="str">
        <f>IF(AND(Planungsübersicht!$E251&gt;1990,TYPE(Planungsübersicht!$E251)=1),MAX(Planungsübersicht!I251:Z251)," ")</f>
        <v xml:space="preserve"> </v>
      </c>
    </row>
    <row r="201" spans="2:8">
      <c r="B201" s="126" t="str">
        <f>IF(AND(Planungsübersicht!$E258&gt;1990,TYPE(Planungsübersicht!$E258)=1),Planungsübersicht!C258," ")</f>
        <v xml:space="preserve"> </v>
      </c>
      <c r="C201" s="126" t="str">
        <f>IF(AND(Planungsübersicht!$E258&gt;1990,TYPE(Planungsübersicht!$E258)=1),Planungsübersicht!D258," ")</f>
        <v xml:space="preserve"> </v>
      </c>
      <c r="D201" s="126" t="str">
        <f>IF(AND(Planungsübersicht!$E258&gt;1990,TYPE(Planungsübersicht!$E258)=1),Planungsübersicht!E258," ")</f>
        <v xml:space="preserve"> </v>
      </c>
      <c r="E201" s="127" t="str">
        <f>IF(AND(Planungsübersicht!$E258&gt;1990,TYPE(Planungsübersicht!$E258)=1),Planungsübersicht!F258," ")</f>
        <v xml:space="preserve"> </v>
      </c>
      <c r="F201" s="126" t="str">
        <f>IF(AND(Planungsübersicht!$E258&gt;1990,TYPE(Planungsübersicht!$E258)=1),Planungsübersicht!G258," ")</f>
        <v xml:space="preserve"> </v>
      </c>
      <c r="G201" s="126" t="str">
        <f>IF(AND(Planungsübersicht!$E258&gt;1990,TYPE(Planungsübersicht!$E258)=1),Planungsübersicht!H258," ")</f>
        <v xml:space="preserve"> </v>
      </c>
      <c r="H201" s="126" t="str">
        <f>IF(AND(Planungsübersicht!$E258&gt;1990,TYPE(Planungsübersicht!$E258)=1),MAX(Planungsübersicht!I258:Z258)," ")</f>
        <v xml:space="preserve"> </v>
      </c>
    </row>
    <row r="202" spans="2:8">
      <c r="B202" s="126" t="str">
        <f>IF(AND(Planungsübersicht!$E259&gt;1990,TYPE(Planungsübersicht!$E259)=1),Planungsübersicht!C259," ")</f>
        <v xml:space="preserve"> </v>
      </c>
      <c r="C202" s="126" t="str">
        <f>IF(AND(Planungsübersicht!$E259&gt;1990,TYPE(Planungsübersicht!$E259)=1),Planungsübersicht!D259," ")</f>
        <v xml:space="preserve"> </v>
      </c>
      <c r="D202" s="126" t="str">
        <f>IF(AND(Planungsübersicht!$E259&gt;1990,TYPE(Planungsübersicht!$E259)=1),Planungsübersicht!E259," ")</f>
        <v xml:space="preserve"> </v>
      </c>
      <c r="E202" s="127" t="str">
        <f>IF(AND(Planungsübersicht!$E259&gt;1990,TYPE(Planungsübersicht!$E259)=1),Planungsübersicht!F259," ")</f>
        <v xml:space="preserve"> </v>
      </c>
      <c r="F202" s="126" t="str">
        <f>IF(AND(Planungsübersicht!$E259&gt;1990,TYPE(Planungsübersicht!$E259)=1),Planungsübersicht!G259," ")</f>
        <v xml:space="preserve"> </v>
      </c>
      <c r="G202" s="126" t="str">
        <f>IF(AND(Planungsübersicht!$E259&gt;1990,TYPE(Planungsübersicht!$E259)=1),Planungsübersicht!H259," ")</f>
        <v xml:space="preserve"> </v>
      </c>
      <c r="H202" s="126" t="str">
        <f>IF(AND(Planungsübersicht!$E259&gt;1990,TYPE(Planungsübersicht!$E259)=1),MAX(Planungsübersicht!I259:Z259)," ")</f>
        <v xml:space="preserve"> </v>
      </c>
    </row>
    <row r="203" spans="2:8">
      <c r="B203" s="126" t="str">
        <f>IF(AND(Planungsübersicht!$E260&gt;1990,TYPE(Planungsübersicht!$E260)=1),Planungsübersicht!C260," ")</f>
        <v xml:space="preserve"> </v>
      </c>
      <c r="C203" s="126" t="str">
        <f>IF(AND(Planungsübersicht!$E260&gt;1990,TYPE(Planungsübersicht!$E260)=1),Planungsübersicht!D260," ")</f>
        <v xml:space="preserve"> </v>
      </c>
      <c r="D203" s="126" t="str">
        <f>IF(AND(Planungsübersicht!$E260&gt;1990,TYPE(Planungsübersicht!$E260)=1),Planungsübersicht!E260," ")</f>
        <v xml:space="preserve"> </v>
      </c>
      <c r="E203" s="127" t="str">
        <f>IF(AND(Planungsübersicht!$E260&gt;1990,TYPE(Planungsübersicht!$E260)=1),Planungsübersicht!F260," ")</f>
        <v xml:space="preserve"> </v>
      </c>
      <c r="F203" s="126" t="str">
        <f>IF(AND(Planungsübersicht!$E260&gt;1990,TYPE(Planungsübersicht!$E260)=1),Planungsübersicht!G260," ")</f>
        <v xml:space="preserve"> </v>
      </c>
      <c r="G203" s="126" t="str">
        <f>IF(AND(Planungsübersicht!$E260&gt;1990,TYPE(Planungsübersicht!$E260)=1),Planungsübersicht!H260," ")</f>
        <v xml:space="preserve"> </v>
      </c>
      <c r="H203" s="126" t="str">
        <f>IF(AND(Planungsübersicht!$E260&gt;1990,TYPE(Planungsübersicht!$E260)=1),MAX(Planungsübersicht!I260:Z260)," ")</f>
        <v xml:space="preserve"> </v>
      </c>
    </row>
    <row r="204" spans="2:8">
      <c r="B204" s="126" t="str">
        <f>IF(AND(Planungsübersicht!$E261&gt;1990,TYPE(Planungsübersicht!$E261)=1),Planungsübersicht!C261," ")</f>
        <v xml:space="preserve"> </v>
      </c>
      <c r="C204" s="126" t="str">
        <f>IF(AND(Planungsübersicht!$E261&gt;1990,TYPE(Planungsübersicht!$E261)=1),Planungsübersicht!D261," ")</f>
        <v xml:space="preserve"> </v>
      </c>
      <c r="D204" s="126" t="str">
        <f>IF(AND(Planungsübersicht!$E261&gt;1990,TYPE(Planungsübersicht!$E261)=1),Planungsübersicht!E261," ")</f>
        <v xml:space="preserve"> </v>
      </c>
      <c r="E204" s="127" t="str">
        <f>IF(AND(Planungsübersicht!$E261&gt;1990,TYPE(Planungsübersicht!$E261)=1),Planungsübersicht!F261," ")</f>
        <v xml:space="preserve"> </v>
      </c>
      <c r="F204" s="126" t="str">
        <f>IF(AND(Planungsübersicht!$E261&gt;1990,TYPE(Planungsübersicht!$E261)=1),Planungsübersicht!G261," ")</f>
        <v xml:space="preserve"> </v>
      </c>
      <c r="G204" s="126" t="str">
        <f>IF(AND(Planungsübersicht!$E261&gt;1990,TYPE(Planungsübersicht!$E261)=1),Planungsübersicht!H261," ")</f>
        <v xml:space="preserve"> </v>
      </c>
      <c r="H204" s="126" t="str">
        <f>IF(AND(Planungsübersicht!$E261&gt;1990,TYPE(Planungsübersicht!$E261)=1),MAX(Planungsübersicht!I261:Z261)," ")</f>
        <v xml:space="preserve"> </v>
      </c>
    </row>
    <row r="205" spans="2:8">
      <c r="B205" s="126" t="str">
        <f>IF(AND(Planungsübersicht!$E262&gt;1990,TYPE(Planungsübersicht!$E262)=1),Planungsübersicht!C262," ")</f>
        <v xml:space="preserve"> </v>
      </c>
      <c r="C205" s="126" t="str">
        <f>IF(AND(Planungsübersicht!$E262&gt;1990,TYPE(Planungsübersicht!$E262)=1),Planungsübersicht!D262," ")</f>
        <v xml:space="preserve"> </v>
      </c>
      <c r="D205" s="126" t="str">
        <f>IF(AND(Planungsübersicht!$E262&gt;1990,TYPE(Planungsübersicht!$E262)=1),Planungsübersicht!E262," ")</f>
        <v xml:space="preserve"> </v>
      </c>
      <c r="E205" s="127" t="str">
        <f>IF(AND(Planungsübersicht!$E262&gt;1990,TYPE(Planungsübersicht!$E262)=1),Planungsübersicht!F262," ")</f>
        <v xml:space="preserve"> </v>
      </c>
      <c r="F205" s="126" t="str">
        <f>IF(AND(Planungsübersicht!$E262&gt;1990,TYPE(Planungsübersicht!$E262)=1),Planungsübersicht!G262," ")</f>
        <v xml:space="preserve"> </v>
      </c>
      <c r="G205" s="126" t="str">
        <f>IF(AND(Planungsübersicht!$E262&gt;1990,TYPE(Planungsübersicht!$E262)=1),Planungsübersicht!H262," ")</f>
        <v xml:space="preserve"> </v>
      </c>
      <c r="H205" s="126" t="str">
        <f>IF(AND(Planungsübersicht!$E262&gt;1990,TYPE(Planungsübersicht!$E262)=1),MAX(Planungsübersicht!I262:Z262)," ")</f>
        <v xml:space="preserve"> </v>
      </c>
    </row>
    <row r="206" spans="2:8">
      <c r="B206" s="126" t="str">
        <f>IF(AND(Planungsübersicht!$E263&gt;1990,TYPE(Planungsübersicht!$E263)=1),Planungsübersicht!C263," ")</f>
        <v xml:space="preserve"> </v>
      </c>
      <c r="C206" s="126" t="str">
        <f>IF(AND(Planungsübersicht!$E263&gt;1990,TYPE(Planungsübersicht!$E263)=1),Planungsübersicht!D263," ")</f>
        <v xml:space="preserve"> </v>
      </c>
      <c r="D206" s="126" t="str">
        <f>IF(AND(Planungsübersicht!$E263&gt;1990,TYPE(Planungsübersicht!$E263)=1),Planungsübersicht!E263," ")</f>
        <v xml:space="preserve"> </v>
      </c>
      <c r="E206" s="127" t="str">
        <f>IF(AND(Planungsübersicht!$E263&gt;1990,TYPE(Planungsübersicht!$E263)=1),Planungsübersicht!F263," ")</f>
        <v xml:space="preserve"> </v>
      </c>
      <c r="F206" s="126" t="str">
        <f>IF(AND(Planungsübersicht!$E263&gt;1990,TYPE(Planungsübersicht!$E263)=1),Planungsübersicht!G263," ")</f>
        <v xml:space="preserve"> </v>
      </c>
      <c r="G206" s="126" t="str">
        <f>IF(AND(Planungsübersicht!$E263&gt;1990,TYPE(Planungsübersicht!$E263)=1),Planungsübersicht!H263," ")</f>
        <v xml:space="preserve"> </v>
      </c>
      <c r="H206" s="126" t="str">
        <f>IF(AND(Planungsübersicht!$E263&gt;1990,TYPE(Planungsübersicht!$E263)=1),MAX(Planungsübersicht!I263:Z263)," ")</f>
        <v xml:space="preserve"> </v>
      </c>
    </row>
    <row r="207" spans="2:8">
      <c r="B207" s="126" t="str">
        <f>IF(AND(Planungsübersicht!$E265&gt;1990,TYPE(Planungsübersicht!$E265)=1),Planungsübersicht!C265," ")</f>
        <v xml:space="preserve"> </v>
      </c>
      <c r="C207" s="126" t="str">
        <f>IF(AND(Planungsübersicht!$E265&gt;1990,TYPE(Planungsübersicht!$E265)=1),Planungsübersicht!D265," ")</f>
        <v xml:space="preserve"> </v>
      </c>
      <c r="D207" s="126" t="str">
        <f>IF(AND(Planungsübersicht!$E265&gt;1990,TYPE(Planungsübersicht!$E265)=1),Planungsübersicht!E265," ")</f>
        <v xml:space="preserve"> </v>
      </c>
      <c r="E207" s="127" t="str">
        <f>IF(AND(Planungsübersicht!$E265&gt;1990,TYPE(Planungsübersicht!$E265)=1),Planungsübersicht!F265," ")</f>
        <v xml:space="preserve"> </v>
      </c>
      <c r="F207" s="126" t="str">
        <f>IF(AND(Planungsübersicht!$E265&gt;1990,TYPE(Planungsübersicht!$E265)=1),Planungsübersicht!G265," ")</f>
        <v xml:space="preserve"> </v>
      </c>
      <c r="G207" s="126" t="str">
        <f>IF(AND(Planungsübersicht!$E265&gt;1990,TYPE(Planungsübersicht!$E265)=1),Planungsübersicht!H265," ")</f>
        <v xml:space="preserve"> </v>
      </c>
      <c r="H207" s="126" t="str">
        <f>IF(AND(Planungsübersicht!$E265&gt;1990,TYPE(Planungsübersicht!$E265)=1),MAX(Planungsübersicht!I265:Z265)," ")</f>
        <v xml:space="preserve"> </v>
      </c>
    </row>
    <row r="208" spans="2:8" ht="52.8">
      <c r="B208" s="126" t="str">
        <f>IF(AND(Planungsübersicht!$E266&gt;1990,TYPE(Planungsübersicht!$E266)=1),Planungsübersicht!C266," ")</f>
        <v>M2</v>
      </c>
      <c r="C208" s="126" t="str">
        <f>IF(AND(Planungsübersicht!$E266&gt;1990,TYPE(Planungsübersicht!$E266)=1),Planungsübersicht!D266," ")</f>
        <v>Leihfahrräder für KuK zum Wechsel der Standorte</v>
      </c>
      <c r="D208" s="126">
        <f>IF(AND(Planungsübersicht!$E266&gt;1990,TYPE(Planungsübersicht!$E266)=1),Planungsübersicht!E266," ")</f>
        <v>2019</v>
      </c>
      <c r="E208" s="127" t="str">
        <f>IF(AND(Planungsübersicht!$E266&gt;1990,TYPE(Planungsübersicht!$E266)=1),Planungsübersicht!F266," ")</f>
        <v>umgesetzt</v>
      </c>
      <c r="F208" s="126" t="str">
        <f>IF(AND(Planungsübersicht!$E266&gt;1990,TYPE(Planungsübersicht!$E266)=1),Planungsübersicht!G266," ")</f>
        <v>Kerstin Alvarado</v>
      </c>
      <c r="G208" s="126" t="str">
        <f>IF(AND(Planungsübersicht!$E266&gt;1990,TYPE(Planungsübersicht!$E266)=1),Planungsübersicht!H266," ")</f>
        <v>Kerstin Alvarado, WIR-Team, Firma Swapfiets</v>
      </c>
      <c r="H208" s="126">
        <f>IF(AND(Planungsübersicht!$E266&gt;1990,TYPE(Planungsübersicht!$E266)=1),MAX(Planungsübersicht!I266:Z266)," ")</f>
        <v>0</v>
      </c>
    </row>
    <row r="209" spans="2:8">
      <c r="B209" s="126" t="str">
        <f>IF(AND(Planungsübersicht!$E267&gt;1990,TYPE(Planungsübersicht!$E267)=1),Planungsübersicht!C267," ")</f>
        <v xml:space="preserve"> </v>
      </c>
      <c r="C209" s="126" t="str">
        <f>IF(AND(Planungsübersicht!$E267&gt;1990,TYPE(Planungsübersicht!$E267)=1),Planungsübersicht!D267," ")</f>
        <v xml:space="preserve"> </v>
      </c>
      <c r="D209" s="126" t="str">
        <f>IF(AND(Planungsübersicht!$E267&gt;1990,TYPE(Planungsübersicht!$E267)=1),Planungsübersicht!E267," ")</f>
        <v xml:space="preserve"> </v>
      </c>
      <c r="E209" s="127" t="str">
        <f>IF(AND(Planungsübersicht!$E267&gt;1990,TYPE(Planungsübersicht!$E267)=1),Planungsübersicht!F267," ")</f>
        <v xml:space="preserve"> </v>
      </c>
      <c r="F209" s="126" t="str">
        <f>IF(AND(Planungsübersicht!$E267&gt;1990,TYPE(Planungsübersicht!$E267)=1),Planungsübersicht!G267," ")</f>
        <v xml:space="preserve"> </v>
      </c>
      <c r="G209" s="126" t="str">
        <f>IF(AND(Planungsübersicht!$E267&gt;1990,TYPE(Planungsübersicht!$E267)=1),Planungsübersicht!H267," ")</f>
        <v xml:space="preserve"> </v>
      </c>
      <c r="H209" s="126" t="str">
        <f>IF(AND(Planungsübersicht!$E267&gt;1990,TYPE(Planungsübersicht!$E267)=1),MAX(Planungsübersicht!I267:Z267)," ")</f>
        <v xml:space="preserve"> </v>
      </c>
    </row>
    <row r="210" spans="2:8" ht="39.6">
      <c r="B210" s="126" t="str">
        <f>IF(AND(Planungsübersicht!$E268&gt;1990,TYPE(Planungsübersicht!$E268)=1),Planungsübersicht!C268," ")</f>
        <v>M3</v>
      </c>
      <c r="C210" s="126" t="str">
        <f>IF(AND(Planungsübersicht!$E268&gt;1990,TYPE(Planungsübersicht!$E268)=1),Planungsübersicht!D268," ")</f>
        <v xml:space="preserve">Alle zwei Jahre Mobilitätsverhalten erheben </v>
      </c>
      <c r="D210" s="126">
        <f>IF(AND(Planungsübersicht!$E268&gt;1990,TYPE(Planungsübersicht!$E268)=1),Planungsübersicht!E268," ")</f>
        <v>2023</v>
      </c>
      <c r="E210" s="127" t="str">
        <f>IF(AND(Planungsübersicht!$E268&gt;1990,TYPE(Planungsübersicht!$E268)=1),Planungsübersicht!F268," ")</f>
        <v>wird laufend umgesetzt</v>
      </c>
      <c r="F210" s="126" t="str">
        <f>IF(AND(Planungsübersicht!$E268&gt;1990,TYPE(Planungsübersicht!$E268)=1),Planungsübersicht!G268," ")</f>
        <v>Kerstin Alvarado</v>
      </c>
      <c r="G210" s="126" t="str">
        <f>IF(AND(Planungsübersicht!$E268&gt;1990,TYPE(Planungsübersicht!$E268)=1),Planungsübersicht!H268," ")</f>
        <v>Kerstin Alvarado, WIR-Team</v>
      </c>
      <c r="H210" s="126">
        <f>IF(AND(Planungsübersicht!$E268&gt;1990,TYPE(Planungsübersicht!$E268)=1),MAX(Planungsübersicht!I268:Z268)," ")</f>
        <v>0</v>
      </c>
    </row>
    <row r="211" spans="2:8">
      <c r="B211" s="126" t="str">
        <f>IF(AND(Planungsübersicht!$E269&gt;1990,TYPE(Planungsübersicht!$E269)=1),Planungsübersicht!C269," ")</f>
        <v xml:space="preserve"> </v>
      </c>
      <c r="C211" s="126" t="str">
        <f>IF(AND(Planungsübersicht!$E269&gt;1990,TYPE(Planungsübersicht!$E269)=1),Planungsübersicht!D269," ")</f>
        <v xml:space="preserve"> </v>
      </c>
      <c r="D211" s="126" t="str">
        <f>IF(AND(Planungsübersicht!$E269&gt;1990,TYPE(Planungsübersicht!$E269)=1),Planungsübersicht!E269," ")</f>
        <v xml:space="preserve"> </v>
      </c>
      <c r="E211" s="127" t="str">
        <f>IF(AND(Planungsübersicht!$E269&gt;1990,TYPE(Planungsübersicht!$E269)=1),Planungsübersicht!F269," ")</f>
        <v xml:space="preserve"> </v>
      </c>
      <c r="F211" s="126" t="str">
        <f>IF(AND(Planungsübersicht!$E269&gt;1990,TYPE(Planungsübersicht!$E269)=1),Planungsübersicht!G269," ")</f>
        <v xml:space="preserve"> </v>
      </c>
      <c r="G211" s="126" t="str">
        <f>IF(AND(Planungsübersicht!$E269&gt;1990,TYPE(Planungsübersicht!$E269)=1),Planungsübersicht!H269," ")</f>
        <v xml:space="preserve"> </v>
      </c>
      <c r="H211" s="126" t="str">
        <f>IF(AND(Planungsübersicht!$E269&gt;1990,TYPE(Planungsübersicht!$E269)=1),MAX(Planungsübersicht!I269:Z269)," ")</f>
        <v xml:space="preserve"> </v>
      </c>
    </row>
    <row r="212" spans="2:8" ht="26.4">
      <c r="B212" s="126" t="str">
        <f>IF(AND(Planungsübersicht!$E270&gt;1990,TYPE(Planungsübersicht!$E270)=1),Planungsübersicht!C270," ")</f>
        <v>M4</v>
      </c>
      <c r="C212" s="126" t="str">
        <f>IF(AND(Planungsübersicht!$E270&gt;1990,TYPE(Planungsübersicht!$E270)=1),Planungsübersicht!D270," ")</f>
        <v>Teilnahme am Stadtradeln</v>
      </c>
      <c r="D212" s="126">
        <f>IF(AND(Planungsübersicht!$E270&gt;1990,TYPE(Planungsübersicht!$E270)=1),Planungsübersicht!E270," ")</f>
        <v>2019</v>
      </c>
      <c r="E212" s="127" t="str">
        <f>IF(AND(Planungsübersicht!$E270&gt;1990,TYPE(Planungsübersicht!$E270)=1),Planungsübersicht!F270," ")</f>
        <v>wird laufend umgesetzt</v>
      </c>
      <c r="F212" s="126" t="str">
        <f>IF(AND(Planungsübersicht!$E270&gt;1990,TYPE(Planungsübersicht!$E270)=1),Planungsübersicht!G270," ")</f>
        <v>Kerstin Alvarado, Andrea Otto</v>
      </c>
      <c r="G212" s="126" t="str">
        <f>IF(AND(Planungsübersicht!$E270&gt;1990,TYPE(Planungsübersicht!$E270)=1),Planungsübersicht!H270," ")</f>
        <v>gesamte Schule</v>
      </c>
      <c r="H212" s="126">
        <f>IF(AND(Planungsübersicht!$E270&gt;1990,TYPE(Planungsübersicht!$E270)=1),MAX(Planungsübersicht!I270:Z270)," ")</f>
        <v>0</v>
      </c>
    </row>
    <row r="213" spans="2:8">
      <c r="B213" s="126" t="str">
        <f>IF(AND(Planungsübersicht!$E271&gt;1990,TYPE(Planungsübersicht!$E271)=1),Planungsübersicht!C271," ")</f>
        <v xml:space="preserve"> </v>
      </c>
      <c r="C213" s="126" t="str">
        <f>IF(AND(Planungsübersicht!$E271&gt;1990,TYPE(Planungsübersicht!$E271)=1),Planungsübersicht!D271," ")</f>
        <v xml:space="preserve"> </v>
      </c>
      <c r="D213" s="126" t="str">
        <f>IF(AND(Planungsübersicht!$E271&gt;1990,TYPE(Planungsübersicht!$E271)=1),Planungsübersicht!E271," ")</f>
        <v xml:space="preserve"> </v>
      </c>
      <c r="E213" s="127" t="str">
        <f>IF(AND(Planungsübersicht!$E271&gt;1990,TYPE(Planungsübersicht!$E271)=1),Planungsübersicht!F271," ")</f>
        <v xml:space="preserve"> </v>
      </c>
      <c r="F213" s="126" t="str">
        <f>IF(AND(Planungsübersicht!$E271&gt;1990,TYPE(Planungsübersicht!$E271)=1),Planungsübersicht!G271," ")</f>
        <v xml:space="preserve"> </v>
      </c>
      <c r="G213" s="126" t="str">
        <f>IF(AND(Planungsübersicht!$E271&gt;1990,TYPE(Planungsübersicht!$E271)=1),Planungsübersicht!H271," ")</f>
        <v xml:space="preserve"> </v>
      </c>
      <c r="H213" s="126" t="str">
        <f>IF(AND(Planungsübersicht!$E271&gt;1990,TYPE(Planungsübersicht!$E271)=1),MAX(Planungsübersicht!I271:Z271)," ")</f>
        <v xml:space="preserve"> </v>
      </c>
    </row>
    <row r="214" spans="2:8" ht="66">
      <c r="B214" s="126" t="str">
        <f>IF(AND(Planungsübersicht!$E272&gt;1990,TYPE(Planungsübersicht!$E272)=1),Planungsübersicht!C272," ")</f>
        <v>M5</v>
      </c>
      <c r="C214" s="126" t="str">
        <f>IF(AND(Planungsübersicht!$E272&gt;1990,TYPE(Planungsübersicht!$E272)=1),Planungsübersicht!D272," ")</f>
        <v>Lademöglichkeit für das schuleigene E-Fahrzeiug schaffen</v>
      </c>
      <c r="D214" s="126">
        <f>IF(AND(Planungsübersicht!$E272&gt;1990,TYPE(Planungsübersicht!$E272)=1),Planungsübersicht!E272," ")</f>
        <v>2023</v>
      </c>
      <c r="E214" s="127" t="str">
        <f>IF(AND(Planungsübersicht!$E272&gt;1990,TYPE(Planungsübersicht!$E272)=1),Planungsübersicht!F272," ")</f>
        <v>umgesetzt</v>
      </c>
      <c r="F214" s="126" t="str">
        <f>IF(AND(Planungsübersicht!$E272&gt;1990,TYPE(Planungsübersicht!$E272)=1),Planungsübersicht!G272," ")</f>
        <v>Schulleitung</v>
      </c>
      <c r="G214" s="126" t="str">
        <f>IF(AND(Planungsübersicht!$E272&gt;1990,TYPE(Planungsübersicht!$E272)=1),Planungsübersicht!H272," ")</f>
        <v>Schulleitung, HEOS</v>
      </c>
      <c r="H214" s="126">
        <f>IF(AND(Planungsübersicht!$E272&gt;1990,TYPE(Planungsübersicht!$E272)=1),MAX(Planungsübersicht!I272:Z272)," ")</f>
        <v>0</v>
      </c>
    </row>
    <row r="215" spans="2:8">
      <c r="B215" s="126" t="str">
        <f>IF(AND(Planungsübersicht!$E273&gt;1990,TYPE(Planungsübersicht!$E273)=1),Planungsübersicht!C273," ")</f>
        <v xml:space="preserve"> </v>
      </c>
      <c r="C215" s="126" t="str">
        <f>IF(AND(Planungsübersicht!$E273&gt;1990,TYPE(Planungsübersicht!$E273)=1),Planungsübersicht!D273," ")</f>
        <v xml:space="preserve"> </v>
      </c>
      <c r="D215" s="126" t="str">
        <f>IF(AND(Planungsübersicht!$E273&gt;1990,TYPE(Planungsübersicht!$E273)=1),Planungsübersicht!E273," ")</f>
        <v xml:space="preserve"> </v>
      </c>
      <c r="E215" s="127" t="str">
        <f>IF(AND(Planungsübersicht!$E273&gt;1990,TYPE(Planungsübersicht!$E273)=1),Planungsübersicht!F273," ")</f>
        <v xml:space="preserve"> </v>
      </c>
      <c r="F215" s="126" t="str">
        <f>IF(AND(Planungsübersicht!$E273&gt;1990,TYPE(Planungsübersicht!$E273)=1),Planungsübersicht!G273," ")</f>
        <v xml:space="preserve"> </v>
      </c>
      <c r="G215" s="126" t="str">
        <f>IF(AND(Planungsübersicht!$E273&gt;1990,TYPE(Planungsübersicht!$E273)=1),Planungsübersicht!H273," ")</f>
        <v xml:space="preserve"> </v>
      </c>
      <c r="H215" s="126" t="str">
        <f>IF(AND(Planungsübersicht!$E273&gt;1990,TYPE(Planungsübersicht!$E273)=1),MAX(Planungsübersicht!I273:Z273)," ")</f>
        <v xml:space="preserve"> </v>
      </c>
    </row>
    <row r="216" spans="2:8" ht="66">
      <c r="B216" s="126" t="str">
        <f>IF(AND(Planungsübersicht!$E274&gt;1990,TYPE(Planungsübersicht!$E274)=1),Planungsübersicht!C274," ")</f>
        <v>M6</v>
      </c>
      <c r="C216" s="126" t="str">
        <f>IF(AND(Planungsübersicht!$E274&gt;1990,TYPE(Planungsübersicht!$E274)=1),Planungsübersicht!D274," ")</f>
        <v>Ersatz des schuleigenes Transportfahrzeugs (Caddy) durc ein E-Fahrzeug</v>
      </c>
      <c r="D216" s="126">
        <f>IF(AND(Planungsübersicht!$E274&gt;1990,TYPE(Planungsübersicht!$E274)=1),Planungsübersicht!E274," ")</f>
        <v>2025</v>
      </c>
      <c r="E216" s="127" t="str">
        <f>IF(AND(Planungsübersicht!$E274&gt;1990,TYPE(Planungsübersicht!$E274)=1),Planungsübersicht!F274," ")</f>
        <v>zukünftiger Termin</v>
      </c>
      <c r="F216" s="126" t="str">
        <f>IF(AND(Planungsübersicht!$E274&gt;1990,TYPE(Planungsübersicht!$E274)=1),Planungsübersicht!G274," ")</f>
        <v>Schulleitung</v>
      </c>
      <c r="G216" s="126" t="str">
        <f>IF(AND(Planungsübersicht!$E274&gt;1990,TYPE(Planungsübersicht!$E274)=1),Planungsübersicht!H274," ")</f>
        <v>Schulleitung</v>
      </c>
      <c r="H216" s="126">
        <f>IF(AND(Planungsübersicht!$E274&gt;1990,TYPE(Planungsübersicht!$E274)=1),MAX(Planungsübersicht!I274:Z274)," ")</f>
        <v>0</v>
      </c>
    </row>
    <row r="217" spans="2:8">
      <c r="B217" s="126" t="str">
        <f>IF(AND(Planungsübersicht!$E275&gt;1990,TYPE(Planungsübersicht!$E275)=1),Planungsübersicht!C275," ")</f>
        <v xml:space="preserve"> </v>
      </c>
      <c r="C217" s="126" t="str">
        <f>IF(AND(Planungsübersicht!$E275&gt;1990,TYPE(Planungsübersicht!$E275)=1),Planungsübersicht!D275," ")</f>
        <v xml:space="preserve"> </v>
      </c>
      <c r="D217" s="126" t="str">
        <f>IF(AND(Planungsübersicht!$E275&gt;1990,TYPE(Planungsübersicht!$E275)=1),Planungsübersicht!E275," ")</f>
        <v xml:space="preserve"> </v>
      </c>
      <c r="E217" s="127" t="str">
        <f>IF(AND(Planungsübersicht!$E275&gt;1990,TYPE(Planungsübersicht!$E275)=1),Planungsübersicht!F275," ")</f>
        <v xml:space="preserve"> </v>
      </c>
      <c r="F217" s="126" t="str">
        <f>IF(AND(Planungsübersicht!$E275&gt;1990,TYPE(Planungsübersicht!$E275)=1),Planungsübersicht!G275," ")</f>
        <v xml:space="preserve"> </v>
      </c>
      <c r="G217" s="126" t="str">
        <f>IF(AND(Planungsübersicht!$E275&gt;1990,TYPE(Planungsübersicht!$E275)=1),Planungsübersicht!H275," ")</f>
        <v xml:space="preserve"> </v>
      </c>
      <c r="H217" s="126" t="str">
        <f>IF(AND(Planungsübersicht!$E275&gt;1990,TYPE(Planungsübersicht!$E275)=1),MAX(Planungsübersicht!I275:Z275)," ")</f>
        <v xml:space="preserve"> </v>
      </c>
    </row>
    <row r="218" spans="2:8" ht="79.2">
      <c r="B218" s="126" t="str">
        <f>IF(AND(Planungsübersicht!$E276&gt;1990,TYPE(Planungsübersicht!$E276)=1),Planungsübersicht!C276," ")</f>
        <v>M7</v>
      </c>
      <c r="C218" s="126" t="str">
        <f>IF(AND(Planungsübersicht!$E276&gt;1990,TYPE(Planungsübersicht!$E276)=1),Planungsübersicht!D276," ")</f>
        <v>NEU: Mobilitäten (Schüleraustausch) nachhaltiger gestalten durch z. B. Bahnfahrten statt Flügen</v>
      </c>
      <c r="D218" s="126">
        <f>IF(AND(Planungsübersicht!$E276&gt;1990,TYPE(Planungsübersicht!$E276)=1),Planungsübersicht!E276," ")</f>
        <v>2023</v>
      </c>
      <c r="E218" s="127" t="str">
        <f>IF(AND(Planungsübersicht!$E276&gt;1990,TYPE(Planungsübersicht!$E276)=1),Planungsübersicht!F276," ")</f>
        <v>wird laufend umgesetzt</v>
      </c>
      <c r="F218" s="126" t="str">
        <f>IF(AND(Planungsübersicht!$E276&gt;1990,TYPE(Planungsübersicht!$E276)=1),Planungsübersicht!G276," ")</f>
        <v>Beauftragte für Mobilität in der EU (Sonja Krüger, Eva Hjertqvist)</v>
      </c>
      <c r="G218" s="126" t="str">
        <f>IF(AND(Planungsübersicht!$E276&gt;1990,TYPE(Planungsübersicht!$E276)=1),Planungsübersicht!H276," ")</f>
        <v>Eva Hjertqvist, Sonja Krüger, Alle am "Austausch" Beteiligten</v>
      </c>
      <c r="H218" s="126">
        <f>IF(AND(Planungsübersicht!$E276&gt;1990,TYPE(Planungsübersicht!$E276)=1),MAX(Planungsübersicht!I276:Z276)," ")</f>
        <v>0</v>
      </c>
    </row>
    <row r="219" spans="2:8">
      <c r="B219" s="126" t="str">
        <f>IF(AND(Planungsübersicht!$E277&gt;1990,TYPE(Planungsübersicht!$E277)=1),Planungsübersicht!C277," ")</f>
        <v xml:space="preserve"> </v>
      </c>
      <c r="C219" s="126" t="str">
        <f>IF(AND(Planungsübersicht!$E277&gt;1990,TYPE(Planungsübersicht!$E277)=1),Planungsübersicht!D277," ")</f>
        <v xml:space="preserve"> </v>
      </c>
      <c r="D219" s="126" t="str">
        <f>IF(AND(Planungsübersicht!$E277&gt;1990,TYPE(Planungsübersicht!$E277)=1),Planungsübersicht!E277," ")</f>
        <v xml:space="preserve"> </v>
      </c>
      <c r="E219" s="127" t="str">
        <f>IF(AND(Planungsübersicht!$E277&gt;1990,TYPE(Planungsübersicht!$E277)=1),Planungsübersicht!F277," ")</f>
        <v xml:space="preserve"> </v>
      </c>
      <c r="F219" s="126" t="str">
        <f>IF(AND(Planungsübersicht!$E277&gt;1990,TYPE(Planungsübersicht!$E277)=1),Planungsübersicht!G277," ")</f>
        <v xml:space="preserve"> </v>
      </c>
      <c r="G219" s="126" t="str">
        <f>IF(AND(Planungsübersicht!$E277&gt;1990,TYPE(Planungsübersicht!$E277)=1),Planungsübersicht!H277," ")</f>
        <v xml:space="preserve"> </v>
      </c>
      <c r="H219" s="126" t="str">
        <f>IF(AND(Planungsübersicht!$E277&gt;1990,TYPE(Planungsübersicht!$E277)=1),MAX(Planungsübersicht!I277:Z277)," ")</f>
        <v xml:space="preserve"> </v>
      </c>
    </row>
    <row r="220" spans="2:8">
      <c r="B220" s="126" t="str">
        <f>IF(AND(Planungsübersicht!$E278&gt;1990,TYPE(Planungsübersicht!$E278)=1),Planungsübersicht!C278," ")</f>
        <v xml:space="preserve"> </v>
      </c>
      <c r="C220" s="126" t="str">
        <f>IF(AND(Planungsübersicht!$E278&gt;1990,TYPE(Planungsübersicht!$E278)=1),Planungsübersicht!D278," ")</f>
        <v xml:space="preserve"> </v>
      </c>
      <c r="D220" s="126" t="str">
        <f>IF(AND(Planungsübersicht!$E278&gt;1990,TYPE(Planungsübersicht!$E278)=1),Planungsübersicht!E278," ")</f>
        <v xml:space="preserve"> </v>
      </c>
      <c r="E220" s="127" t="str">
        <f>IF(AND(Planungsübersicht!$E278&gt;1990,TYPE(Planungsübersicht!$E278)=1),Planungsübersicht!F278," ")</f>
        <v xml:space="preserve"> </v>
      </c>
      <c r="F220" s="126" t="str">
        <f>IF(AND(Planungsübersicht!$E278&gt;1990,TYPE(Planungsübersicht!$E278)=1),Planungsübersicht!G278," ")</f>
        <v xml:space="preserve"> </v>
      </c>
      <c r="G220" s="126" t="str">
        <f>IF(AND(Planungsübersicht!$E278&gt;1990,TYPE(Planungsübersicht!$E278)=1),Planungsübersicht!H278," ")</f>
        <v xml:space="preserve"> </v>
      </c>
      <c r="H220" s="126" t="str">
        <f>IF(AND(Planungsübersicht!$E278&gt;1990,TYPE(Planungsübersicht!$E278)=1),MAX(Planungsübersicht!I278:Z278)," ")</f>
        <v xml:space="preserve"> </v>
      </c>
    </row>
    <row r="221" spans="2:8">
      <c r="B221" s="126" t="str">
        <f>IF(AND(Planungsübersicht!$E279&gt;1990,TYPE(Planungsübersicht!$E279)=1),Planungsübersicht!C279," ")</f>
        <v xml:space="preserve"> </v>
      </c>
      <c r="C221" s="126" t="str">
        <f>IF(AND(Planungsübersicht!$E279&gt;1990,TYPE(Planungsübersicht!$E279)=1),Planungsübersicht!D279," ")</f>
        <v xml:space="preserve"> </v>
      </c>
      <c r="D221" s="126" t="str">
        <f>IF(AND(Planungsübersicht!$E279&gt;1990,TYPE(Planungsübersicht!$E279)=1),Planungsübersicht!E279," ")</f>
        <v xml:space="preserve"> </v>
      </c>
      <c r="E221" s="127" t="str">
        <f>IF(AND(Planungsübersicht!$E279&gt;1990,TYPE(Planungsübersicht!$E279)=1),Planungsübersicht!F279," ")</f>
        <v xml:space="preserve"> </v>
      </c>
      <c r="F221" s="126" t="str">
        <f>IF(AND(Planungsübersicht!$E279&gt;1990,TYPE(Planungsübersicht!$E279)=1),Planungsübersicht!G279," ")</f>
        <v xml:space="preserve"> </v>
      </c>
      <c r="G221" s="126" t="str">
        <f>IF(AND(Planungsübersicht!$E279&gt;1990,TYPE(Planungsübersicht!$E279)=1),Planungsübersicht!H279," ")</f>
        <v xml:space="preserve"> </v>
      </c>
      <c r="H221" s="126" t="str">
        <f>IF(AND(Planungsübersicht!$E279&gt;1990,TYPE(Planungsübersicht!$E279)=1),MAX(Planungsübersicht!I279:Z279)," ")</f>
        <v xml:space="preserve"> </v>
      </c>
    </row>
    <row r="222" spans="2:8">
      <c r="B222" s="126" t="str">
        <f>IF(AND(Planungsübersicht!$E280&gt;1990,TYPE(Planungsübersicht!$E280)=1),Planungsübersicht!C280," ")</f>
        <v xml:space="preserve"> </v>
      </c>
      <c r="C222" s="126" t="str">
        <f>IF(AND(Planungsübersicht!$E280&gt;1990,TYPE(Planungsübersicht!$E280)=1),Planungsübersicht!D280," ")</f>
        <v xml:space="preserve"> </v>
      </c>
      <c r="D222" s="126" t="str">
        <f>IF(AND(Planungsübersicht!$E280&gt;1990,TYPE(Planungsübersicht!$E280)=1),Planungsübersicht!E280," ")</f>
        <v xml:space="preserve"> </v>
      </c>
      <c r="E222" s="127" t="str">
        <f>IF(AND(Planungsübersicht!$E280&gt;1990,TYPE(Planungsübersicht!$E280)=1),Planungsübersicht!F280," ")</f>
        <v xml:space="preserve"> </v>
      </c>
      <c r="F222" s="126" t="str">
        <f>IF(AND(Planungsübersicht!$E280&gt;1990,TYPE(Planungsübersicht!$E280)=1),Planungsübersicht!G280," ")</f>
        <v xml:space="preserve"> </v>
      </c>
      <c r="G222" s="126" t="str">
        <f>IF(AND(Planungsübersicht!$E280&gt;1990,TYPE(Planungsübersicht!$E280)=1),Planungsübersicht!H280," ")</f>
        <v xml:space="preserve"> </v>
      </c>
      <c r="H222" s="126" t="str">
        <f>IF(AND(Planungsübersicht!$E280&gt;1990,TYPE(Planungsübersicht!$E280)=1),MAX(Planungsübersicht!I280:Z280)," ")</f>
        <v xml:space="preserve"> </v>
      </c>
    </row>
    <row r="223" spans="2:8">
      <c r="B223" s="126" t="str">
        <f>IF(AND(Planungsübersicht!$E281&gt;1990,TYPE(Planungsübersicht!$E281)=1),Planungsübersicht!C281," ")</f>
        <v xml:space="preserve"> </v>
      </c>
      <c r="C223" s="126" t="str">
        <f>IF(AND(Planungsübersicht!$E281&gt;1990,TYPE(Planungsübersicht!$E281)=1),Planungsübersicht!D281," ")</f>
        <v xml:space="preserve"> </v>
      </c>
      <c r="D223" s="126" t="str">
        <f>IF(AND(Planungsübersicht!$E281&gt;1990,TYPE(Planungsübersicht!$E281)=1),Planungsübersicht!E281," ")</f>
        <v xml:space="preserve"> </v>
      </c>
      <c r="E223" s="127" t="str">
        <f>IF(AND(Planungsübersicht!$E281&gt;1990,TYPE(Planungsübersicht!$E281)=1),Planungsübersicht!F281," ")</f>
        <v xml:space="preserve"> </v>
      </c>
      <c r="F223" s="126" t="str">
        <f>IF(AND(Planungsübersicht!$E281&gt;1990,TYPE(Planungsübersicht!$E281)=1),Planungsübersicht!G281," ")</f>
        <v xml:space="preserve"> </v>
      </c>
      <c r="G223" s="126" t="str">
        <f>IF(AND(Planungsübersicht!$E281&gt;1990,TYPE(Planungsübersicht!$E281)=1),Planungsübersicht!H281," ")</f>
        <v xml:space="preserve"> </v>
      </c>
      <c r="H223" s="126" t="str">
        <f>IF(AND(Planungsübersicht!$E281&gt;1990,TYPE(Planungsübersicht!$E281)=1),MAX(Planungsübersicht!I281:Z281)," ")</f>
        <v xml:space="preserve"> </v>
      </c>
    </row>
    <row r="224" spans="2:8">
      <c r="B224" s="126" t="str">
        <f>IF(AND(Planungsübersicht!$E282&gt;1990,TYPE(Planungsübersicht!$E282)=1),Planungsübersicht!C282," ")</f>
        <v xml:space="preserve"> </v>
      </c>
      <c r="C224" s="126" t="str">
        <f>IF(AND(Planungsübersicht!$E282&gt;1990,TYPE(Planungsübersicht!$E282)=1),Planungsübersicht!D282," ")</f>
        <v xml:space="preserve"> </v>
      </c>
      <c r="D224" s="126" t="str">
        <f>IF(AND(Planungsübersicht!$E282&gt;1990,TYPE(Planungsübersicht!$E282)=1),Planungsübersicht!E282," ")</f>
        <v xml:space="preserve"> </v>
      </c>
      <c r="E224" s="127" t="str">
        <f>IF(AND(Planungsübersicht!$E282&gt;1990,TYPE(Planungsübersicht!$E282)=1),Planungsübersicht!F282," ")</f>
        <v xml:space="preserve"> </v>
      </c>
      <c r="F224" s="126" t="str">
        <f>IF(AND(Planungsübersicht!$E282&gt;1990,TYPE(Planungsübersicht!$E282)=1),Planungsübersicht!G282," ")</f>
        <v xml:space="preserve"> </v>
      </c>
      <c r="G224" s="126" t="str">
        <f>IF(AND(Planungsübersicht!$E282&gt;1990,TYPE(Planungsübersicht!$E282)=1),Planungsübersicht!H282," ")</f>
        <v xml:space="preserve"> </v>
      </c>
      <c r="H224" s="126" t="str">
        <f>IF(AND(Planungsübersicht!$E282&gt;1990,TYPE(Planungsübersicht!$E282)=1),MAX(Planungsübersicht!I282:Z282)," ")</f>
        <v xml:space="preserve"> </v>
      </c>
    </row>
    <row r="225" spans="2:8">
      <c r="B225" s="126" t="str">
        <f>IF(AND(Planungsübersicht!$E283&gt;1990,TYPE(Planungsübersicht!$E283)=1),Planungsübersicht!C283," ")</f>
        <v xml:space="preserve"> </v>
      </c>
      <c r="C225" s="126" t="str">
        <f>IF(AND(Planungsübersicht!$E283&gt;1990,TYPE(Planungsübersicht!$E283)=1),Planungsübersicht!D283," ")</f>
        <v xml:space="preserve"> </v>
      </c>
      <c r="D225" s="126" t="str">
        <f>IF(AND(Planungsübersicht!$E283&gt;1990,TYPE(Planungsübersicht!$E283)=1),Planungsübersicht!E283," ")</f>
        <v xml:space="preserve"> </v>
      </c>
      <c r="E225" s="127" t="str">
        <f>IF(AND(Planungsübersicht!$E283&gt;1990,TYPE(Planungsübersicht!$E283)=1),Planungsübersicht!F283," ")</f>
        <v xml:space="preserve"> </v>
      </c>
      <c r="F225" s="126" t="str">
        <f>IF(AND(Planungsübersicht!$E283&gt;1990,TYPE(Planungsübersicht!$E283)=1),Planungsübersicht!G283," ")</f>
        <v xml:space="preserve"> </v>
      </c>
      <c r="G225" s="126" t="str">
        <f>IF(AND(Planungsübersicht!$E283&gt;1990,TYPE(Planungsübersicht!$E283)=1),Planungsübersicht!H283," ")</f>
        <v xml:space="preserve"> </v>
      </c>
      <c r="H225" s="126" t="str">
        <f>IF(AND(Planungsübersicht!$E283&gt;1990,TYPE(Planungsübersicht!$E283)=1),MAX(Planungsübersicht!I283:Z283)," ")</f>
        <v xml:space="preserve"> </v>
      </c>
    </row>
    <row r="226" spans="2:8">
      <c r="B226" s="126" t="str">
        <f>IF(AND(Planungsübersicht!$E284&gt;1990,TYPE(Planungsübersicht!$E284)=1),Planungsübersicht!C284," ")</f>
        <v xml:space="preserve"> </v>
      </c>
      <c r="C226" s="126" t="str">
        <f>IF(AND(Planungsübersicht!$E284&gt;1990,TYPE(Planungsübersicht!$E284)=1),Planungsübersicht!D284," ")</f>
        <v xml:space="preserve"> </v>
      </c>
      <c r="D226" s="126" t="str">
        <f>IF(AND(Planungsübersicht!$E284&gt;1990,TYPE(Planungsübersicht!$E284)=1),Planungsübersicht!E284," ")</f>
        <v xml:space="preserve"> </v>
      </c>
      <c r="E226" s="127" t="str">
        <f>IF(AND(Planungsübersicht!$E284&gt;1990,TYPE(Planungsübersicht!$E284)=1),Planungsübersicht!F284," ")</f>
        <v xml:space="preserve"> </v>
      </c>
      <c r="F226" s="126" t="str">
        <f>IF(AND(Planungsübersicht!$E284&gt;1990,TYPE(Planungsübersicht!$E284)=1),Planungsübersicht!G284," ")</f>
        <v xml:space="preserve"> </v>
      </c>
      <c r="G226" s="126" t="str">
        <f>IF(AND(Planungsübersicht!$E284&gt;1990,TYPE(Planungsübersicht!$E284)=1),Planungsübersicht!H284," ")</f>
        <v xml:space="preserve"> </v>
      </c>
      <c r="H226" s="126" t="str">
        <f>IF(AND(Planungsübersicht!$E284&gt;1990,TYPE(Planungsübersicht!$E284)=1),MAX(Planungsübersicht!I284:Z284)," ")</f>
        <v xml:space="preserve"> </v>
      </c>
    </row>
    <row r="227" spans="2:8">
      <c r="B227" s="126" t="str">
        <f>IF(AND(Planungsübersicht!$E285&gt;1990,TYPE(Planungsübersicht!$E285)=1),Planungsübersicht!C285," ")</f>
        <v xml:space="preserve"> </v>
      </c>
      <c r="C227" s="126" t="str">
        <f>IF(AND(Planungsübersicht!$E285&gt;1990,TYPE(Planungsübersicht!$E285)=1),Planungsübersicht!D285," ")</f>
        <v xml:space="preserve"> </v>
      </c>
      <c r="D227" s="126" t="str">
        <f>IF(AND(Planungsübersicht!$E285&gt;1990,TYPE(Planungsübersicht!$E285)=1),Planungsübersicht!E285," ")</f>
        <v xml:space="preserve"> </v>
      </c>
      <c r="E227" s="127" t="str">
        <f>IF(AND(Planungsübersicht!$E285&gt;1990,TYPE(Planungsübersicht!$E285)=1),Planungsübersicht!F285," ")</f>
        <v xml:space="preserve"> </v>
      </c>
      <c r="F227" s="126" t="str">
        <f>IF(AND(Planungsübersicht!$E285&gt;1990,TYPE(Planungsübersicht!$E285)=1),Planungsübersicht!G285," ")</f>
        <v xml:space="preserve"> </v>
      </c>
      <c r="G227" s="126" t="str">
        <f>IF(AND(Planungsübersicht!$E285&gt;1990,TYPE(Planungsübersicht!$E285)=1),Planungsübersicht!H285," ")</f>
        <v xml:space="preserve"> </v>
      </c>
      <c r="H227" s="126" t="str">
        <f>IF(AND(Planungsübersicht!$E285&gt;1990,TYPE(Planungsübersicht!$E285)=1),MAX(Planungsübersicht!I285:Z285)," ")</f>
        <v xml:space="preserve"> </v>
      </c>
    </row>
    <row r="228" spans="2:8">
      <c r="B228" s="126" t="str">
        <f>IF(AND(Planungsübersicht!$E286&gt;1990,TYPE(Planungsübersicht!$E286)=1),Planungsübersicht!C286," ")</f>
        <v xml:space="preserve"> </v>
      </c>
      <c r="C228" s="126" t="str">
        <f>IF(AND(Planungsübersicht!$E286&gt;1990,TYPE(Planungsübersicht!$E286)=1),Planungsübersicht!D286," ")</f>
        <v xml:space="preserve"> </v>
      </c>
      <c r="D228" s="126" t="str">
        <f>IF(AND(Planungsübersicht!$E286&gt;1990,TYPE(Planungsübersicht!$E286)=1),Planungsübersicht!E286," ")</f>
        <v xml:space="preserve"> </v>
      </c>
      <c r="E228" s="127" t="str">
        <f>IF(AND(Planungsübersicht!$E286&gt;1990,TYPE(Planungsübersicht!$E286)=1),Planungsübersicht!F286," ")</f>
        <v xml:space="preserve"> </v>
      </c>
      <c r="F228" s="126" t="str">
        <f>IF(AND(Planungsübersicht!$E286&gt;1990,TYPE(Planungsübersicht!$E286)=1),Planungsübersicht!G286," ")</f>
        <v xml:space="preserve"> </v>
      </c>
      <c r="G228" s="126" t="str">
        <f>IF(AND(Planungsübersicht!$E286&gt;1990,TYPE(Planungsübersicht!$E286)=1),Planungsübersicht!H286," ")</f>
        <v xml:space="preserve"> </v>
      </c>
      <c r="H228" s="126" t="str">
        <f>IF(AND(Planungsübersicht!$E286&gt;1990,TYPE(Planungsübersicht!$E286)=1),MAX(Planungsübersicht!I286:Z286)," ")</f>
        <v xml:space="preserve"> </v>
      </c>
    </row>
    <row r="229" spans="2:8">
      <c r="B229" s="126" t="str">
        <f>IF(AND(Planungsübersicht!$E287&gt;1990,TYPE(Planungsübersicht!$E287)=1),Planungsübersicht!C287," ")</f>
        <v xml:space="preserve"> </v>
      </c>
      <c r="C229" s="126" t="str">
        <f>IF(AND(Planungsübersicht!$E287&gt;1990,TYPE(Planungsübersicht!$E287)=1),Planungsübersicht!D287," ")</f>
        <v xml:space="preserve"> </v>
      </c>
      <c r="D229" s="126" t="str">
        <f>IF(AND(Planungsübersicht!$E287&gt;1990,TYPE(Planungsübersicht!$E287)=1),Planungsübersicht!E287," ")</f>
        <v xml:space="preserve"> </v>
      </c>
      <c r="E229" s="127" t="str">
        <f>IF(AND(Planungsübersicht!$E287&gt;1990,TYPE(Planungsübersicht!$E287)=1),Planungsübersicht!F287," ")</f>
        <v xml:space="preserve"> </v>
      </c>
      <c r="F229" s="126" t="str">
        <f>IF(AND(Planungsübersicht!$E287&gt;1990,TYPE(Planungsübersicht!$E287)=1),Planungsübersicht!G287," ")</f>
        <v xml:space="preserve"> </v>
      </c>
      <c r="G229" s="126" t="str">
        <f>IF(AND(Planungsübersicht!$E287&gt;1990,TYPE(Planungsübersicht!$E287)=1),Planungsübersicht!H287," ")</f>
        <v xml:space="preserve"> </v>
      </c>
      <c r="H229" s="126" t="str">
        <f>IF(AND(Planungsübersicht!$E287&gt;1990,TYPE(Planungsübersicht!$E287)=1),MAX(Planungsübersicht!I287:Z287)," ")</f>
        <v xml:space="preserve"> </v>
      </c>
    </row>
    <row r="230" spans="2:8">
      <c r="B230" s="126" t="str">
        <f>IF(AND(Planungsübersicht!$E288&gt;1990,TYPE(Planungsübersicht!$E288)=1),Planungsübersicht!C288," ")</f>
        <v xml:space="preserve"> </v>
      </c>
      <c r="C230" s="126" t="str">
        <f>IF(AND(Planungsübersicht!$E288&gt;1990,TYPE(Planungsübersicht!$E288)=1),Planungsübersicht!D288," ")</f>
        <v xml:space="preserve"> </v>
      </c>
      <c r="D230" s="126" t="str">
        <f>IF(AND(Planungsübersicht!$E288&gt;1990,TYPE(Planungsübersicht!$E288)=1),Planungsübersicht!E288," ")</f>
        <v xml:space="preserve"> </v>
      </c>
      <c r="E230" s="127" t="str">
        <f>IF(AND(Planungsübersicht!$E288&gt;1990,TYPE(Planungsübersicht!$E288)=1),Planungsübersicht!F288," ")</f>
        <v xml:space="preserve"> </v>
      </c>
      <c r="F230" s="126" t="str">
        <f>IF(AND(Planungsübersicht!$E288&gt;1990,TYPE(Planungsübersicht!$E288)=1),Planungsübersicht!G288," ")</f>
        <v xml:space="preserve"> </v>
      </c>
      <c r="G230" s="126" t="str">
        <f>IF(AND(Planungsübersicht!$E288&gt;1990,TYPE(Planungsübersicht!$E288)=1),Planungsübersicht!H288," ")</f>
        <v xml:space="preserve"> </v>
      </c>
      <c r="H230" s="126" t="str">
        <f>IF(AND(Planungsübersicht!$E288&gt;1990,TYPE(Planungsübersicht!$E288)=1),MAX(Planungsübersicht!I288:Z288)," ")</f>
        <v xml:space="preserve"> </v>
      </c>
    </row>
    <row r="231" spans="2:8">
      <c r="B231" s="126" t="str">
        <f>IF(AND(Planungsübersicht!$E289&gt;1990,TYPE(Planungsübersicht!$E289)=1),Planungsübersicht!C289," ")</f>
        <v xml:space="preserve"> </v>
      </c>
      <c r="C231" s="126" t="str">
        <f>IF(AND(Planungsübersicht!$E289&gt;1990,TYPE(Planungsübersicht!$E289)=1),Planungsübersicht!D289," ")</f>
        <v xml:space="preserve"> </v>
      </c>
      <c r="D231" s="126" t="str">
        <f>IF(AND(Planungsübersicht!$E289&gt;1990,TYPE(Planungsübersicht!$E289)=1),Planungsübersicht!E289," ")</f>
        <v xml:space="preserve"> </v>
      </c>
      <c r="E231" s="127" t="str">
        <f>IF(AND(Planungsübersicht!$E289&gt;1990,TYPE(Planungsübersicht!$E289)=1),Planungsübersicht!F289," ")</f>
        <v xml:space="preserve"> </v>
      </c>
      <c r="F231" s="126" t="str">
        <f>IF(AND(Planungsübersicht!$E289&gt;1990,TYPE(Planungsübersicht!$E289)=1),Planungsübersicht!G289," ")</f>
        <v xml:space="preserve"> </v>
      </c>
      <c r="G231" s="126" t="str">
        <f>IF(AND(Planungsübersicht!$E289&gt;1990,TYPE(Planungsübersicht!$E289)=1),Planungsübersicht!H289," ")</f>
        <v xml:space="preserve"> </v>
      </c>
      <c r="H231" s="126" t="str">
        <f>IF(AND(Planungsübersicht!$E289&gt;1990,TYPE(Planungsübersicht!$E289)=1),MAX(Planungsübersicht!I289:Z289)," ")</f>
        <v xml:space="preserve"> </v>
      </c>
    </row>
    <row r="232" spans="2:8">
      <c r="B232" s="126" t="str">
        <f>IF(AND(Planungsübersicht!$E290&gt;1990,TYPE(Planungsübersicht!$E290)=1),Planungsübersicht!C290," ")</f>
        <v xml:space="preserve"> </v>
      </c>
      <c r="C232" s="126" t="str">
        <f>IF(AND(Planungsübersicht!$E290&gt;1990,TYPE(Planungsübersicht!$E290)=1),Planungsübersicht!D290," ")</f>
        <v xml:space="preserve"> </v>
      </c>
      <c r="D232" s="126" t="str">
        <f>IF(AND(Planungsübersicht!$E290&gt;1990,TYPE(Planungsübersicht!$E290)=1),Planungsübersicht!E290," ")</f>
        <v xml:space="preserve"> </v>
      </c>
      <c r="E232" s="127" t="str">
        <f>IF(AND(Planungsübersicht!$E290&gt;1990,TYPE(Planungsübersicht!$E290)=1),Planungsübersicht!F290," ")</f>
        <v xml:space="preserve"> </v>
      </c>
      <c r="F232" s="126" t="str">
        <f>IF(AND(Planungsübersicht!$E290&gt;1990,TYPE(Planungsübersicht!$E290)=1),Planungsübersicht!G290," ")</f>
        <v xml:space="preserve"> </v>
      </c>
      <c r="G232" s="126" t="str">
        <f>IF(AND(Planungsübersicht!$E290&gt;1990,TYPE(Planungsübersicht!$E290)=1),Planungsübersicht!H290," ")</f>
        <v xml:space="preserve"> </v>
      </c>
      <c r="H232" s="126" t="str">
        <f>IF(AND(Planungsübersicht!$E290&gt;1990,TYPE(Planungsübersicht!$E290)=1),MAX(Planungsübersicht!I290:Z290)," ")</f>
        <v xml:space="preserve"> </v>
      </c>
    </row>
    <row r="233" spans="2:8">
      <c r="B233" s="126" t="str">
        <f>IF(AND(Planungsübersicht!$E291&gt;1990,TYPE(Planungsübersicht!$E291)=1),Planungsübersicht!C291," ")</f>
        <v xml:space="preserve"> </v>
      </c>
      <c r="C233" s="126" t="str">
        <f>IF(AND(Planungsübersicht!$E291&gt;1990,TYPE(Planungsübersicht!$E291)=1),Planungsübersicht!D291," ")</f>
        <v xml:space="preserve"> </v>
      </c>
      <c r="D233" s="126" t="str">
        <f>IF(AND(Planungsübersicht!$E291&gt;1990,TYPE(Planungsübersicht!$E291)=1),Planungsübersicht!E291," ")</f>
        <v xml:space="preserve"> </v>
      </c>
      <c r="E233" s="127" t="str">
        <f>IF(AND(Planungsübersicht!$E291&gt;1990,TYPE(Planungsübersicht!$E291)=1),Planungsübersicht!F291," ")</f>
        <v xml:space="preserve"> </v>
      </c>
      <c r="F233" s="126" t="str">
        <f>IF(AND(Planungsübersicht!$E291&gt;1990,TYPE(Planungsübersicht!$E291)=1),Planungsübersicht!G291," ")</f>
        <v xml:space="preserve"> </v>
      </c>
      <c r="G233" s="126" t="str">
        <f>IF(AND(Planungsübersicht!$E291&gt;1990,TYPE(Planungsübersicht!$E291)=1),Planungsübersicht!H291," ")</f>
        <v xml:space="preserve"> </v>
      </c>
      <c r="H233" s="126" t="str">
        <f>IF(AND(Planungsübersicht!$E291&gt;1990,TYPE(Planungsübersicht!$E291)=1),MAX(Planungsübersicht!I291:Z291)," ")</f>
        <v xml:space="preserve"> </v>
      </c>
    </row>
    <row r="234" spans="2:8">
      <c r="B234" s="126" t="str">
        <f>IF(AND(Planungsübersicht!$E292&gt;1990,TYPE(Planungsübersicht!$E292)=1),Planungsübersicht!C292," ")</f>
        <v xml:space="preserve"> </v>
      </c>
      <c r="C234" s="126" t="str">
        <f>IF(AND(Planungsübersicht!$E292&gt;1990,TYPE(Planungsübersicht!$E292)=1),Planungsübersicht!D292," ")</f>
        <v xml:space="preserve"> </v>
      </c>
      <c r="D234" s="126" t="str">
        <f>IF(AND(Planungsübersicht!$E292&gt;1990,TYPE(Planungsübersicht!$E292)=1),Planungsübersicht!E292," ")</f>
        <v xml:space="preserve"> </v>
      </c>
      <c r="E234" s="127" t="str">
        <f>IF(AND(Planungsübersicht!$E292&gt;1990,TYPE(Planungsübersicht!$E292)=1),Planungsübersicht!F292," ")</f>
        <v xml:space="preserve"> </v>
      </c>
      <c r="F234" s="126" t="str">
        <f>IF(AND(Planungsübersicht!$E292&gt;1990,TYPE(Planungsübersicht!$E292)=1),Planungsübersicht!G292," ")</f>
        <v xml:space="preserve"> </v>
      </c>
      <c r="G234" s="126" t="str">
        <f>IF(AND(Planungsübersicht!$E292&gt;1990,TYPE(Planungsübersicht!$E292)=1),Planungsübersicht!H292," ")</f>
        <v xml:space="preserve"> </v>
      </c>
      <c r="H234" s="126" t="str">
        <f>IF(AND(Planungsübersicht!$E292&gt;1990,TYPE(Planungsübersicht!$E292)=1),MAX(Planungsübersicht!I292:Z292)," ")</f>
        <v xml:space="preserve"> </v>
      </c>
    </row>
    <row r="235" spans="2:8">
      <c r="B235" s="126" t="str">
        <f>IF(AND(Planungsübersicht!$E293&gt;1990,TYPE(Planungsübersicht!$E293)=1),Planungsübersicht!C293," ")</f>
        <v xml:space="preserve"> </v>
      </c>
      <c r="C235" s="126" t="str">
        <f>IF(AND(Planungsübersicht!$E293&gt;1990,TYPE(Planungsübersicht!$E293)=1),Planungsübersicht!D293," ")</f>
        <v xml:space="preserve"> </v>
      </c>
      <c r="D235" s="126" t="str">
        <f>IF(AND(Planungsübersicht!$E293&gt;1990,TYPE(Planungsübersicht!$E293)=1),Planungsübersicht!E293," ")</f>
        <v xml:space="preserve"> </v>
      </c>
      <c r="E235" s="127" t="str">
        <f>IF(AND(Planungsübersicht!$E293&gt;1990,TYPE(Planungsübersicht!$E293)=1),Planungsübersicht!F293," ")</f>
        <v xml:space="preserve"> </v>
      </c>
      <c r="F235" s="126" t="str">
        <f>IF(AND(Planungsübersicht!$E293&gt;1990,TYPE(Planungsübersicht!$E293)=1),Planungsübersicht!G293," ")</f>
        <v xml:space="preserve"> </v>
      </c>
      <c r="G235" s="126" t="str">
        <f>IF(AND(Planungsübersicht!$E293&gt;1990,TYPE(Planungsübersicht!$E293)=1),Planungsübersicht!H293," ")</f>
        <v xml:space="preserve"> </v>
      </c>
      <c r="H235" s="126" t="str">
        <f>IF(AND(Planungsübersicht!$E293&gt;1990,TYPE(Planungsübersicht!$E293)=1),MAX(Planungsübersicht!I293:Z293)," ")</f>
        <v xml:space="preserve"> </v>
      </c>
    </row>
    <row r="236" spans="2:8">
      <c r="B236" s="126" t="str">
        <f>IF(AND(Planungsübersicht!$E294&gt;1990,TYPE(Planungsübersicht!$E294)=1),Planungsübersicht!C294," ")</f>
        <v xml:space="preserve"> </v>
      </c>
      <c r="C236" s="126" t="str">
        <f>IF(AND(Planungsübersicht!$E294&gt;1990,TYPE(Planungsübersicht!$E294)=1),Planungsübersicht!D294," ")</f>
        <v xml:space="preserve"> </v>
      </c>
      <c r="D236" s="126" t="str">
        <f>IF(AND(Planungsübersicht!$E294&gt;1990,TYPE(Planungsübersicht!$E294)=1),Planungsübersicht!E294," ")</f>
        <v xml:space="preserve"> </v>
      </c>
      <c r="E236" s="127" t="str">
        <f>IF(AND(Planungsübersicht!$E294&gt;1990,TYPE(Planungsübersicht!$E294)=1),Planungsübersicht!F294," ")</f>
        <v xml:space="preserve"> </v>
      </c>
      <c r="F236" s="126" t="str">
        <f>IF(AND(Planungsübersicht!$E294&gt;1990,TYPE(Planungsübersicht!$E294)=1),Planungsübersicht!G294," ")</f>
        <v xml:space="preserve"> </v>
      </c>
      <c r="G236" s="126" t="str">
        <f>IF(AND(Planungsübersicht!$E294&gt;1990,TYPE(Planungsübersicht!$E294)=1),Planungsübersicht!H294," ")</f>
        <v xml:space="preserve"> </v>
      </c>
      <c r="H236" s="126" t="str">
        <f>IF(AND(Planungsübersicht!$E294&gt;1990,TYPE(Planungsübersicht!$E294)=1),MAX(Planungsübersicht!I294:Z294)," ")</f>
        <v xml:space="preserve"> </v>
      </c>
    </row>
    <row r="237" spans="2:8">
      <c r="B237" s="126" t="str">
        <f>IF(AND(Planungsübersicht!$E295&gt;1990,TYPE(Planungsübersicht!$E295)=1),Planungsübersicht!C295," ")</f>
        <v xml:space="preserve"> </v>
      </c>
      <c r="C237" s="126" t="str">
        <f>IF(AND(Planungsübersicht!$E295&gt;1990,TYPE(Planungsübersicht!$E295)=1),Planungsübersicht!D295," ")</f>
        <v xml:space="preserve"> </v>
      </c>
      <c r="D237" s="126" t="str">
        <f>IF(AND(Planungsübersicht!$E295&gt;1990,TYPE(Planungsübersicht!$E295)=1),Planungsübersicht!E295," ")</f>
        <v xml:space="preserve"> </v>
      </c>
      <c r="E237" s="127" t="str">
        <f>IF(AND(Planungsübersicht!$E295&gt;1990,TYPE(Planungsübersicht!$E295)=1),Planungsübersicht!F295," ")</f>
        <v xml:space="preserve"> </v>
      </c>
      <c r="F237" s="126" t="str">
        <f>IF(AND(Planungsübersicht!$E295&gt;1990,TYPE(Planungsübersicht!$E295)=1),Planungsübersicht!G295," ")</f>
        <v xml:space="preserve"> </v>
      </c>
      <c r="G237" s="126" t="str">
        <f>IF(AND(Planungsübersicht!$E295&gt;1990,TYPE(Planungsübersicht!$E295)=1),Planungsübersicht!H295," ")</f>
        <v xml:space="preserve"> </v>
      </c>
      <c r="H237" s="126" t="str">
        <f>IF(AND(Planungsübersicht!$E295&gt;1990,TYPE(Planungsübersicht!$E295)=1),MAX(Planungsübersicht!I295:Z295)," ")</f>
        <v xml:space="preserve"> </v>
      </c>
    </row>
    <row r="238" spans="2:8">
      <c r="B238" s="126" t="str">
        <f>IF(AND(Planungsübersicht!$E296&gt;1990,TYPE(Planungsübersicht!$E296)=1),Planungsübersicht!C296," ")</f>
        <v xml:space="preserve"> </v>
      </c>
      <c r="C238" s="126" t="str">
        <f>IF(AND(Planungsübersicht!$E296&gt;1990,TYPE(Planungsübersicht!$E296)=1),Planungsübersicht!D296," ")</f>
        <v xml:space="preserve"> </v>
      </c>
      <c r="D238" s="126" t="str">
        <f>IF(AND(Planungsübersicht!$E296&gt;1990,TYPE(Planungsübersicht!$E296)=1),Planungsübersicht!E296," ")</f>
        <v xml:space="preserve"> </v>
      </c>
      <c r="E238" s="127" t="str">
        <f>IF(AND(Planungsübersicht!$E296&gt;1990,TYPE(Planungsübersicht!$E296)=1),Planungsübersicht!F296," ")</f>
        <v xml:space="preserve"> </v>
      </c>
      <c r="F238" s="126" t="str">
        <f>IF(AND(Planungsübersicht!$E296&gt;1990,TYPE(Planungsübersicht!$E296)=1),Planungsübersicht!G296," ")</f>
        <v xml:space="preserve"> </v>
      </c>
      <c r="G238" s="126" t="str">
        <f>IF(AND(Planungsübersicht!$E296&gt;1990,TYPE(Planungsübersicht!$E296)=1),Planungsübersicht!H296," ")</f>
        <v xml:space="preserve"> </v>
      </c>
      <c r="H238" s="126" t="str">
        <f>IF(AND(Planungsübersicht!$E296&gt;1990,TYPE(Planungsübersicht!$E296)=1),MAX(Planungsübersicht!I296:Z296)," ")</f>
        <v xml:space="preserve"> </v>
      </c>
    </row>
    <row r="239" spans="2:8">
      <c r="B239" s="126" t="str">
        <f>IF(AND(Planungsübersicht!$E297&gt;1990,TYPE(Planungsübersicht!$E297)=1),Planungsübersicht!C297," ")</f>
        <v xml:space="preserve"> </v>
      </c>
      <c r="C239" s="126" t="str">
        <f>IF(AND(Planungsübersicht!$E297&gt;1990,TYPE(Planungsübersicht!$E297)=1),Planungsübersicht!D297," ")</f>
        <v xml:space="preserve"> </v>
      </c>
      <c r="D239" s="126" t="str">
        <f>IF(AND(Planungsübersicht!$E297&gt;1990,TYPE(Planungsübersicht!$E297)=1),Planungsübersicht!E297," ")</f>
        <v xml:space="preserve"> </v>
      </c>
      <c r="E239" s="127" t="str">
        <f>IF(AND(Planungsübersicht!$E297&gt;1990,TYPE(Planungsübersicht!$E297)=1),Planungsübersicht!F297," ")</f>
        <v xml:space="preserve"> </v>
      </c>
      <c r="F239" s="126" t="str">
        <f>IF(AND(Planungsübersicht!$E297&gt;1990,TYPE(Planungsübersicht!$E297)=1),Planungsübersicht!G297," ")</f>
        <v xml:space="preserve"> </v>
      </c>
      <c r="G239" s="126" t="str">
        <f>IF(AND(Planungsübersicht!$E297&gt;1990,TYPE(Planungsübersicht!$E297)=1),Planungsübersicht!H297," ")</f>
        <v xml:space="preserve"> </v>
      </c>
      <c r="H239" s="126" t="str">
        <f>IF(AND(Planungsübersicht!$E297&gt;1990,TYPE(Planungsübersicht!$E297)=1),MAX(Planungsübersicht!I297:Z297)," ")</f>
        <v xml:space="preserve"> </v>
      </c>
    </row>
    <row r="240" spans="2:8">
      <c r="B240" s="126" t="str">
        <f>IF(AND(Planungsübersicht!$E298&gt;1990,TYPE(Planungsübersicht!$E298)=1),Planungsübersicht!C298," ")</f>
        <v xml:space="preserve"> </v>
      </c>
      <c r="C240" s="126" t="str">
        <f>IF(AND(Planungsübersicht!$E298&gt;1990,TYPE(Planungsübersicht!$E298)=1),Planungsübersicht!D298," ")</f>
        <v xml:space="preserve"> </v>
      </c>
      <c r="D240" s="126" t="str">
        <f>IF(AND(Planungsübersicht!$E298&gt;1990,TYPE(Planungsübersicht!$E298)=1),Planungsübersicht!E298," ")</f>
        <v xml:space="preserve"> </v>
      </c>
      <c r="E240" s="127" t="str">
        <f>IF(AND(Planungsübersicht!$E298&gt;1990,TYPE(Planungsübersicht!$E298)=1),Planungsübersicht!F298," ")</f>
        <v xml:space="preserve"> </v>
      </c>
      <c r="F240" s="126" t="str">
        <f>IF(AND(Planungsübersicht!$E298&gt;1990,TYPE(Planungsübersicht!$E298)=1),Planungsübersicht!G298," ")</f>
        <v xml:space="preserve"> </v>
      </c>
      <c r="G240" s="126" t="str">
        <f>IF(AND(Planungsübersicht!$E298&gt;1990,TYPE(Planungsübersicht!$E298)=1),Planungsübersicht!H298," ")</f>
        <v xml:space="preserve"> </v>
      </c>
      <c r="H240" s="126" t="str">
        <f>IF(AND(Planungsübersicht!$E298&gt;1990,TYPE(Planungsübersicht!$E298)=1),MAX(Planungsübersicht!I298:Z298)," ")</f>
        <v xml:space="preserve"> </v>
      </c>
    </row>
    <row r="241" spans="2:8">
      <c r="B241" s="126" t="str">
        <f>IF(AND(Planungsübersicht!$E299&gt;1990,TYPE(Planungsübersicht!$E299)=1),Planungsübersicht!C299," ")</f>
        <v xml:space="preserve"> </v>
      </c>
      <c r="C241" s="126" t="str">
        <f>IF(AND(Planungsübersicht!$E299&gt;1990,TYPE(Planungsübersicht!$E299)=1),Planungsübersicht!D299," ")</f>
        <v xml:space="preserve"> </v>
      </c>
      <c r="D241" s="126" t="str">
        <f>IF(AND(Planungsübersicht!$E299&gt;1990,TYPE(Planungsübersicht!$E299)=1),Planungsübersicht!E299," ")</f>
        <v xml:space="preserve"> </v>
      </c>
      <c r="E241" s="127" t="str">
        <f>IF(AND(Planungsübersicht!$E299&gt;1990,TYPE(Planungsübersicht!$E299)=1),Planungsübersicht!F299," ")</f>
        <v xml:space="preserve"> </v>
      </c>
      <c r="F241" s="126" t="str">
        <f>IF(AND(Planungsübersicht!$E299&gt;1990,TYPE(Planungsübersicht!$E299)=1),Planungsübersicht!G299," ")</f>
        <v xml:space="preserve"> </v>
      </c>
      <c r="G241" s="126" t="str">
        <f>IF(AND(Planungsübersicht!$E299&gt;1990,TYPE(Planungsübersicht!$E299)=1),Planungsübersicht!H299," ")</f>
        <v xml:space="preserve"> </v>
      </c>
      <c r="H241" s="126" t="str">
        <f>IF(AND(Planungsübersicht!$E299&gt;1990,TYPE(Planungsübersicht!$E299)=1),MAX(Planungsübersicht!I299:Z299)," ")</f>
        <v xml:space="preserve"> </v>
      </c>
    </row>
    <row r="242" spans="2:8">
      <c r="B242" s="126" t="str">
        <f>IF(AND(Planungsübersicht!$E300&gt;1990,TYPE(Planungsübersicht!$E300)=1),Planungsübersicht!C300," ")</f>
        <v xml:space="preserve"> </v>
      </c>
      <c r="C242" s="126" t="str">
        <f>IF(AND(Planungsübersicht!$E300&gt;1990,TYPE(Planungsübersicht!$E300)=1),Planungsübersicht!D300," ")</f>
        <v xml:space="preserve"> </v>
      </c>
      <c r="D242" s="126" t="str">
        <f>IF(AND(Planungsübersicht!$E300&gt;1990,TYPE(Planungsübersicht!$E300)=1),Planungsübersicht!E300," ")</f>
        <v xml:space="preserve"> </v>
      </c>
      <c r="E242" s="127" t="str">
        <f>IF(AND(Planungsübersicht!$E300&gt;1990,TYPE(Planungsübersicht!$E300)=1),Planungsübersicht!F300," ")</f>
        <v xml:space="preserve"> </v>
      </c>
      <c r="F242" s="126" t="str">
        <f>IF(AND(Planungsübersicht!$E300&gt;1990,TYPE(Planungsübersicht!$E300)=1),Planungsübersicht!G300," ")</f>
        <v xml:space="preserve"> </v>
      </c>
      <c r="G242" s="126" t="str">
        <f>IF(AND(Planungsübersicht!$E300&gt;1990,TYPE(Planungsübersicht!$E300)=1),Planungsübersicht!H300," ")</f>
        <v xml:space="preserve"> </v>
      </c>
      <c r="H242" s="126" t="str">
        <f>IF(AND(Planungsübersicht!$E300&gt;1990,TYPE(Planungsübersicht!$E300)=1),MAX(Planungsübersicht!I300:Z300)," ")</f>
        <v xml:space="preserve"> </v>
      </c>
    </row>
    <row r="243" spans="2:8">
      <c r="B243" s="126" t="str">
        <f>IF(AND(Planungsübersicht!$E301&gt;1990,TYPE(Planungsübersicht!$E301)=1),Planungsübersicht!C301," ")</f>
        <v xml:space="preserve"> </v>
      </c>
      <c r="C243" s="126" t="str">
        <f>IF(AND(Planungsübersicht!$E301&gt;1990,TYPE(Planungsübersicht!$E301)=1),Planungsübersicht!D301," ")</f>
        <v xml:space="preserve"> </v>
      </c>
      <c r="D243" s="126" t="str">
        <f>IF(AND(Planungsübersicht!$E301&gt;1990,TYPE(Planungsübersicht!$E301)=1),Planungsübersicht!E301," ")</f>
        <v xml:space="preserve"> </v>
      </c>
      <c r="E243" s="127" t="str">
        <f>IF(AND(Planungsübersicht!$E301&gt;1990,TYPE(Planungsübersicht!$E301)=1),Planungsübersicht!F301," ")</f>
        <v xml:space="preserve"> </v>
      </c>
      <c r="F243" s="126" t="str">
        <f>IF(AND(Planungsübersicht!$E301&gt;1990,TYPE(Planungsübersicht!$E301)=1),Planungsübersicht!G301," ")</f>
        <v xml:space="preserve"> </v>
      </c>
      <c r="G243" s="126" t="str">
        <f>IF(AND(Planungsübersicht!$E301&gt;1990,TYPE(Planungsübersicht!$E301)=1),Planungsübersicht!H301," ")</f>
        <v xml:space="preserve"> </v>
      </c>
      <c r="H243" s="126" t="str">
        <f>IF(AND(Planungsübersicht!$E301&gt;1990,TYPE(Planungsübersicht!$E301)=1),MAX(Planungsübersicht!I301:Z301)," ")</f>
        <v xml:space="preserve"> </v>
      </c>
    </row>
    <row r="244" spans="2:8">
      <c r="B244" s="126" t="str">
        <f>IF(AND(Planungsübersicht!$E302&gt;1990,TYPE(Planungsübersicht!$E302)=1),Planungsübersicht!C302," ")</f>
        <v xml:space="preserve"> </v>
      </c>
      <c r="C244" s="126" t="str">
        <f>IF(AND(Planungsübersicht!$E302&gt;1990,TYPE(Planungsübersicht!$E302)=1),Planungsübersicht!D302," ")</f>
        <v xml:space="preserve"> </v>
      </c>
      <c r="D244" s="126" t="str">
        <f>IF(AND(Planungsübersicht!$E302&gt;1990,TYPE(Planungsübersicht!$E302)=1),Planungsübersicht!E302," ")</f>
        <v xml:space="preserve"> </v>
      </c>
      <c r="E244" s="127" t="str">
        <f>IF(AND(Planungsübersicht!$E302&gt;1990,TYPE(Planungsübersicht!$E302)=1),Planungsübersicht!F302," ")</f>
        <v xml:space="preserve"> </v>
      </c>
      <c r="F244" s="126" t="str">
        <f>IF(AND(Planungsübersicht!$E302&gt;1990,TYPE(Planungsübersicht!$E302)=1),Planungsübersicht!G302," ")</f>
        <v xml:space="preserve"> </v>
      </c>
      <c r="G244" s="126" t="str">
        <f>IF(AND(Planungsübersicht!$E302&gt;1990,TYPE(Planungsübersicht!$E302)=1),Planungsübersicht!H302," ")</f>
        <v xml:space="preserve"> </v>
      </c>
      <c r="H244" s="126" t="str">
        <f>IF(AND(Planungsübersicht!$E302&gt;1990,TYPE(Planungsübersicht!$E302)=1),MAX(Planungsübersicht!I302:Z302)," ")</f>
        <v xml:space="preserve"> </v>
      </c>
    </row>
    <row r="245" spans="2:8">
      <c r="B245" s="126" t="str">
        <f>IF(AND(Planungsübersicht!$E303&gt;1990,TYPE(Planungsübersicht!$E303)=1),Planungsübersicht!C303," ")</f>
        <v xml:space="preserve"> </v>
      </c>
      <c r="C245" s="126" t="str">
        <f>IF(AND(Planungsübersicht!$E303&gt;1990,TYPE(Planungsübersicht!$E303)=1),Planungsübersicht!D303," ")</f>
        <v xml:space="preserve"> </v>
      </c>
      <c r="D245" s="126" t="str">
        <f>IF(AND(Planungsübersicht!$E303&gt;1990,TYPE(Planungsübersicht!$E303)=1),Planungsübersicht!E303," ")</f>
        <v xml:space="preserve"> </v>
      </c>
      <c r="E245" s="127" t="str">
        <f>IF(AND(Planungsübersicht!$E303&gt;1990,TYPE(Planungsübersicht!$E303)=1),Planungsübersicht!F303," ")</f>
        <v xml:space="preserve"> </v>
      </c>
      <c r="F245" s="126" t="str">
        <f>IF(AND(Planungsübersicht!$E303&gt;1990,TYPE(Planungsübersicht!$E303)=1),Planungsübersicht!G303," ")</f>
        <v xml:space="preserve"> </v>
      </c>
      <c r="G245" s="126" t="str">
        <f>IF(AND(Planungsübersicht!$E303&gt;1990,TYPE(Planungsübersicht!$E303)=1),Planungsübersicht!H303," ")</f>
        <v xml:space="preserve"> </v>
      </c>
      <c r="H245" s="126" t="str">
        <f>IF(AND(Planungsübersicht!$E303&gt;1990,TYPE(Planungsübersicht!$E303)=1),MAX(Planungsübersicht!I303:Z303)," ")</f>
        <v xml:space="preserve"> </v>
      </c>
    </row>
    <row r="246" spans="2:8">
      <c r="B246" s="126" t="str">
        <f>IF(AND(Planungsübersicht!$E304&gt;1990,TYPE(Planungsübersicht!$E304)=1),Planungsübersicht!C304," ")</f>
        <v xml:space="preserve"> </v>
      </c>
      <c r="C246" s="126" t="str">
        <f>IF(AND(Planungsübersicht!$E304&gt;1990,TYPE(Planungsübersicht!$E304)=1),Planungsübersicht!D304," ")</f>
        <v xml:space="preserve"> </v>
      </c>
      <c r="D246" s="126" t="str">
        <f>IF(AND(Planungsübersicht!$E304&gt;1990,TYPE(Planungsübersicht!$E304)=1),Planungsübersicht!E304," ")</f>
        <v xml:space="preserve"> </v>
      </c>
      <c r="E246" s="127" t="str">
        <f>IF(AND(Planungsübersicht!$E304&gt;1990,TYPE(Planungsübersicht!$E304)=1),Planungsübersicht!F304," ")</f>
        <v xml:space="preserve"> </v>
      </c>
      <c r="F246" s="126" t="str">
        <f>IF(AND(Planungsübersicht!$E304&gt;1990,TYPE(Planungsübersicht!$E304)=1),Planungsübersicht!G304," ")</f>
        <v xml:space="preserve"> </v>
      </c>
      <c r="G246" s="126" t="str">
        <f>IF(AND(Planungsübersicht!$E304&gt;1990,TYPE(Planungsübersicht!$E304)=1),Planungsübersicht!H304," ")</f>
        <v xml:space="preserve"> </v>
      </c>
      <c r="H246" s="126" t="str">
        <f>IF(AND(Planungsübersicht!$E304&gt;1990,TYPE(Planungsübersicht!$E304)=1),MAX(Planungsübersicht!I304:Z304)," ")</f>
        <v xml:space="preserve"> </v>
      </c>
    </row>
    <row r="247" spans="2:8">
      <c r="B247" s="126" t="str">
        <f>IF(AND(Planungsübersicht!$E305&gt;1990,TYPE(Planungsübersicht!$E305)=1),Planungsübersicht!C305," ")</f>
        <v xml:space="preserve"> </v>
      </c>
      <c r="C247" s="126" t="str">
        <f>IF(AND(Planungsübersicht!$E305&gt;1990,TYPE(Planungsübersicht!$E305)=1),Planungsübersicht!D305," ")</f>
        <v xml:space="preserve"> </v>
      </c>
      <c r="D247" s="126" t="str">
        <f>IF(AND(Planungsübersicht!$E305&gt;1990,TYPE(Planungsübersicht!$E305)=1),Planungsübersicht!E305," ")</f>
        <v xml:space="preserve"> </v>
      </c>
      <c r="E247" s="127" t="str">
        <f>IF(AND(Planungsübersicht!$E305&gt;1990,TYPE(Planungsübersicht!$E305)=1),Planungsübersicht!F305," ")</f>
        <v xml:space="preserve"> </v>
      </c>
      <c r="F247" s="126" t="str">
        <f>IF(AND(Planungsübersicht!$E305&gt;1990,TYPE(Planungsübersicht!$E305)=1),Planungsübersicht!G305," ")</f>
        <v xml:space="preserve"> </v>
      </c>
      <c r="G247" s="126" t="str">
        <f>IF(AND(Planungsübersicht!$E305&gt;1990,TYPE(Planungsübersicht!$E305)=1),Planungsübersicht!H305," ")</f>
        <v xml:space="preserve"> </v>
      </c>
      <c r="H247" s="126" t="str">
        <f>IF(AND(Planungsübersicht!$E305&gt;1990,TYPE(Planungsübersicht!$E305)=1),MAX(Planungsübersicht!I305:Z305)," ")</f>
        <v xml:space="preserve"> </v>
      </c>
    </row>
    <row r="248" spans="2:8">
      <c r="B248" s="126" t="str">
        <f>IF(AND(Planungsübersicht!$E306&gt;1990,TYPE(Planungsübersicht!$E306)=1),Planungsübersicht!C306," ")</f>
        <v xml:space="preserve"> </v>
      </c>
      <c r="C248" s="126" t="str">
        <f>IF(AND(Planungsübersicht!$E306&gt;1990,TYPE(Planungsübersicht!$E306)=1),Planungsübersicht!D306," ")</f>
        <v xml:space="preserve"> </v>
      </c>
      <c r="D248" s="126" t="str">
        <f>IF(AND(Planungsübersicht!$E306&gt;1990,TYPE(Planungsübersicht!$E306)=1),Planungsübersicht!E306," ")</f>
        <v xml:space="preserve"> </v>
      </c>
      <c r="E248" s="127" t="str">
        <f>IF(AND(Planungsübersicht!$E306&gt;1990,TYPE(Planungsübersicht!$E306)=1),Planungsübersicht!F306," ")</f>
        <v xml:space="preserve"> </v>
      </c>
      <c r="F248" s="126" t="str">
        <f>IF(AND(Planungsübersicht!$E306&gt;1990,TYPE(Planungsübersicht!$E306)=1),Planungsübersicht!G306," ")</f>
        <v xml:space="preserve"> </v>
      </c>
      <c r="G248" s="126" t="str">
        <f>IF(AND(Planungsübersicht!$E306&gt;1990,TYPE(Planungsübersicht!$E306)=1),Planungsübersicht!H306," ")</f>
        <v xml:space="preserve"> </v>
      </c>
      <c r="H248" s="126" t="str">
        <f>IF(AND(Planungsübersicht!$E306&gt;1990,TYPE(Planungsübersicht!$E306)=1),MAX(Planungsübersicht!I306:Z306)," ")</f>
        <v xml:space="preserve"> </v>
      </c>
    </row>
    <row r="249" spans="2:8">
      <c r="B249" s="126" t="str">
        <f>IF(AND(Planungsübersicht!$E307&gt;1990,TYPE(Planungsübersicht!$E307)=1),Planungsübersicht!C307," ")</f>
        <v xml:space="preserve"> </v>
      </c>
      <c r="C249" s="126" t="str">
        <f>IF(AND(Planungsübersicht!$E307&gt;1990,TYPE(Planungsübersicht!$E307)=1),Planungsübersicht!D307," ")</f>
        <v xml:space="preserve"> </v>
      </c>
      <c r="D249" s="126" t="str">
        <f>IF(AND(Planungsübersicht!$E307&gt;1990,TYPE(Planungsübersicht!$E307)=1),Planungsübersicht!E307," ")</f>
        <v xml:space="preserve"> </v>
      </c>
      <c r="E249" s="127" t="str">
        <f>IF(AND(Planungsübersicht!$E307&gt;1990,TYPE(Planungsübersicht!$E307)=1),Planungsübersicht!F307," ")</f>
        <v xml:space="preserve"> </v>
      </c>
      <c r="F249" s="126" t="str">
        <f>IF(AND(Planungsübersicht!$E307&gt;1990,TYPE(Planungsübersicht!$E307)=1),Planungsübersicht!G307," ")</f>
        <v xml:space="preserve"> </v>
      </c>
      <c r="G249" s="126" t="str">
        <f>IF(AND(Planungsübersicht!$E307&gt;1990,TYPE(Planungsübersicht!$E307)=1),Planungsübersicht!H307," ")</f>
        <v xml:space="preserve"> </v>
      </c>
      <c r="H249" s="126" t="str">
        <f>IF(AND(Planungsübersicht!$E307&gt;1990,TYPE(Planungsübersicht!$E307)=1),MAX(Planungsübersicht!I307:Z307)," ")</f>
        <v xml:space="preserve"> </v>
      </c>
    </row>
    <row r="250" spans="2:8">
      <c r="B250" s="126" t="str">
        <f>IF(AND(Planungsübersicht!$E308&gt;1990,TYPE(Planungsübersicht!$E308)=1),Planungsübersicht!C308," ")</f>
        <v xml:space="preserve"> </v>
      </c>
      <c r="C250" s="126" t="str">
        <f>IF(AND(Planungsübersicht!$E308&gt;1990,TYPE(Planungsübersicht!$E308)=1),Planungsübersicht!D308," ")</f>
        <v xml:space="preserve"> </v>
      </c>
      <c r="D250" s="126" t="str">
        <f>IF(AND(Planungsübersicht!$E308&gt;1990,TYPE(Planungsübersicht!$E308)=1),Planungsübersicht!E308," ")</f>
        <v xml:space="preserve"> </v>
      </c>
      <c r="E250" s="127" t="str">
        <f>IF(AND(Planungsübersicht!$E308&gt;1990,TYPE(Planungsübersicht!$E308)=1),Planungsübersicht!F308," ")</f>
        <v xml:space="preserve"> </v>
      </c>
      <c r="F250" s="126" t="str">
        <f>IF(AND(Planungsübersicht!$E308&gt;1990,TYPE(Planungsübersicht!$E308)=1),Planungsübersicht!G308," ")</f>
        <v xml:space="preserve"> </v>
      </c>
      <c r="G250" s="126" t="str">
        <f>IF(AND(Planungsübersicht!$E308&gt;1990,TYPE(Planungsübersicht!$E308)=1),Planungsübersicht!H308," ")</f>
        <v xml:space="preserve"> </v>
      </c>
      <c r="H250" s="126" t="str">
        <f>IF(AND(Planungsübersicht!$E308&gt;1990,TYPE(Planungsübersicht!$E308)=1),MAX(Planungsübersicht!I308:Z308)," ")</f>
        <v xml:space="preserve"> </v>
      </c>
    </row>
    <row r="251" spans="2:8">
      <c r="B251" s="126" t="str">
        <f>IF(AND(Planungsübersicht!$E309&gt;1990,TYPE(Planungsübersicht!$E309)=1),Planungsübersicht!C309," ")</f>
        <v xml:space="preserve"> </v>
      </c>
      <c r="C251" s="126" t="str">
        <f>IF(AND(Planungsübersicht!$E309&gt;1990,TYPE(Planungsübersicht!$E309)=1),Planungsübersicht!D309," ")</f>
        <v xml:space="preserve"> </v>
      </c>
      <c r="D251" s="126" t="str">
        <f>IF(AND(Planungsübersicht!$E309&gt;1990,TYPE(Planungsübersicht!$E309)=1),Planungsübersicht!E309," ")</f>
        <v xml:space="preserve"> </v>
      </c>
      <c r="E251" s="127" t="str">
        <f>IF(AND(Planungsübersicht!$E309&gt;1990,TYPE(Planungsübersicht!$E309)=1),Planungsübersicht!F309," ")</f>
        <v xml:space="preserve"> </v>
      </c>
      <c r="F251" s="126" t="str">
        <f>IF(AND(Planungsübersicht!$E309&gt;1990,TYPE(Planungsübersicht!$E309)=1),Planungsübersicht!G309," ")</f>
        <v xml:space="preserve"> </v>
      </c>
      <c r="G251" s="126" t="str">
        <f>IF(AND(Planungsübersicht!$E309&gt;1990,TYPE(Planungsübersicht!$E309)=1),Planungsübersicht!H309," ")</f>
        <v xml:space="preserve"> </v>
      </c>
      <c r="H251" s="126" t="str">
        <f>IF(AND(Planungsübersicht!$E309&gt;1990,TYPE(Planungsübersicht!$E309)=1),MAX(Planungsübersicht!I309:Z309)," ")</f>
        <v xml:space="preserve"> </v>
      </c>
    </row>
    <row r="252" spans="2:8">
      <c r="B252" s="126" t="str">
        <f>IF(AND(Planungsübersicht!$E310&gt;1990,TYPE(Planungsübersicht!$E310)=1),Planungsübersicht!C310," ")</f>
        <v xml:space="preserve"> </v>
      </c>
      <c r="C252" s="126" t="str">
        <f>IF(AND(Planungsübersicht!$E310&gt;1990,TYPE(Planungsübersicht!$E310)=1),Planungsübersicht!D310," ")</f>
        <v xml:space="preserve"> </v>
      </c>
      <c r="D252" s="126" t="str">
        <f>IF(AND(Planungsübersicht!$E310&gt;1990,TYPE(Planungsübersicht!$E310)=1),Planungsübersicht!E310," ")</f>
        <v xml:space="preserve"> </v>
      </c>
      <c r="E252" s="127" t="str">
        <f>IF(AND(Planungsübersicht!$E310&gt;1990,TYPE(Planungsübersicht!$E310)=1),Planungsübersicht!F310," ")</f>
        <v xml:space="preserve"> </v>
      </c>
      <c r="F252" s="126" t="str">
        <f>IF(AND(Planungsübersicht!$E310&gt;1990,TYPE(Planungsübersicht!$E310)=1),Planungsübersicht!G310," ")</f>
        <v xml:space="preserve"> </v>
      </c>
      <c r="G252" s="126" t="str">
        <f>IF(AND(Planungsübersicht!$E310&gt;1990,TYPE(Planungsübersicht!$E310)=1),Planungsübersicht!H310," ")</f>
        <v xml:space="preserve"> </v>
      </c>
      <c r="H252" s="126" t="str">
        <f>IF(AND(Planungsübersicht!$E310&gt;1990,TYPE(Planungsübersicht!$E310)=1),MAX(Planungsübersicht!I310:Z310)," ")</f>
        <v xml:space="preserve"> </v>
      </c>
    </row>
    <row r="253" spans="2:8">
      <c r="B253" s="126" t="str">
        <f>IF(AND(Planungsübersicht!$E311&gt;1990,TYPE(Planungsübersicht!$E311)=1),Planungsübersicht!C311," ")</f>
        <v xml:space="preserve"> </v>
      </c>
      <c r="C253" s="126" t="str">
        <f>IF(AND(Planungsübersicht!$E311&gt;1990,TYPE(Planungsübersicht!$E311)=1),Planungsübersicht!D311," ")</f>
        <v xml:space="preserve"> </v>
      </c>
      <c r="D253" s="126" t="str">
        <f>IF(AND(Planungsübersicht!$E311&gt;1990,TYPE(Planungsübersicht!$E311)=1),Planungsübersicht!E311," ")</f>
        <v xml:space="preserve"> </v>
      </c>
      <c r="E253" s="127" t="str">
        <f>IF(AND(Planungsübersicht!$E311&gt;1990,TYPE(Planungsübersicht!$E311)=1),Planungsübersicht!F311," ")</f>
        <v xml:space="preserve"> </v>
      </c>
      <c r="F253" s="126" t="str">
        <f>IF(AND(Planungsübersicht!$E311&gt;1990,TYPE(Planungsübersicht!$E311)=1),Planungsübersicht!G311," ")</f>
        <v xml:space="preserve"> </v>
      </c>
      <c r="G253" s="126" t="str">
        <f>IF(AND(Planungsübersicht!$E311&gt;1990,TYPE(Planungsübersicht!$E311)=1),Planungsübersicht!H311," ")</f>
        <v xml:space="preserve"> </v>
      </c>
      <c r="H253" s="126" t="str">
        <f>IF(AND(Planungsübersicht!$E311&gt;1990,TYPE(Planungsübersicht!$E311)=1),MAX(Planungsübersicht!I311:Z311)," ")</f>
        <v xml:space="preserve"> </v>
      </c>
    </row>
    <row r="254" spans="2:8">
      <c r="B254" s="126" t="str">
        <f>IF(AND(Planungsübersicht!$E312&gt;1990,TYPE(Planungsübersicht!$E312)=1),Planungsübersicht!C312," ")</f>
        <v xml:space="preserve"> </v>
      </c>
      <c r="C254" s="126" t="str">
        <f>IF(AND(Planungsübersicht!$E312&gt;1990,TYPE(Planungsübersicht!$E312)=1),Planungsübersicht!D312," ")</f>
        <v xml:space="preserve"> </v>
      </c>
      <c r="D254" s="126" t="str">
        <f>IF(AND(Planungsübersicht!$E312&gt;1990,TYPE(Planungsübersicht!$E312)=1),Planungsübersicht!E312," ")</f>
        <v xml:space="preserve"> </v>
      </c>
      <c r="E254" s="127" t="str">
        <f>IF(AND(Planungsübersicht!$E312&gt;1990,TYPE(Planungsübersicht!$E312)=1),Planungsübersicht!F312," ")</f>
        <v xml:space="preserve"> </v>
      </c>
      <c r="F254" s="126" t="str">
        <f>IF(AND(Planungsübersicht!$E312&gt;1990,TYPE(Planungsübersicht!$E312)=1),Planungsübersicht!G312," ")</f>
        <v xml:space="preserve"> </v>
      </c>
      <c r="G254" s="126" t="str">
        <f>IF(AND(Planungsübersicht!$E312&gt;1990,TYPE(Planungsübersicht!$E312)=1),Planungsübersicht!H312," ")</f>
        <v xml:space="preserve"> </v>
      </c>
      <c r="H254" s="126" t="str">
        <f>IF(AND(Planungsübersicht!$E312&gt;1990,TYPE(Planungsübersicht!$E312)=1),MAX(Planungsübersicht!I312:Z312)," ")</f>
        <v xml:space="preserve"> </v>
      </c>
    </row>
    <row r="255" spans="2:8">
      <c r="B255" s="126" t="str">
        <f>IF(AND(Planungsübersicht!$E313&gt;1990,TYPE(Planungsübersicht!$E313)=1),Planungsübersicht!C313," ")</f>
        <v xml:space="preserve"> </v>
      </c>
      <c r="C255" s="126" t="str">
        <f>IF(AND(Planungsübersicht!$E313&gt;1990,TYPE(Planungsübersicht!$E313)=1),Planungsübersicht!D313," ")</f>
        <v xml:space="preserve"> </v>
      </c>
      <c r="D255" s="126" t="str">
        <f>IF(AND(Planungsübersicht!$E313&gt;1990,TYPE(Planungsübersicht!$E313)=1),Planungsübersicht!E313," ")</f>
        <v xml:space="preserve"> </v>
      </c>
      <c r="E255" s="127" t="str">
        <f>IF(AND(Planungsübersicht!$E313&gt;1990,TYPE(Planungsübersicht!$E313)=1),Planungsübersicht!F313," ")</f>
        <v xml:space="preserve"> </v>
      </c>
      <c r="F255" s="126" t="str">
        <f>IF(AND(Planungsübersicht!$E313&gt;1990,TYPE(Planungsübersicht!$E313)=1),Planungsübersicht!G313," ")</f>
        <v xml:space="preserve"> </v>
      </c>
      <c r="G255" s="126" t="str">
        <f>IF(AND(Planungsübersicht!$E313&gt;1990,TYPE(Planungsübersicht!$E313)=1),Planungsübersicht!H313," ")</f>
        <v xml:space="preserve"> </v>
      </c>
      <c r="H255" s="126" t="str">
        <f>IF(AND(Planungsübersicht!$E313&gt;1990,TYPE(Planungsübersicht!$E313)=1),MAX(Planungsübersicht!I313:Z313)," ")</f>
        <v xml:space="preserve"> </v>
      </c>
    </row>
    <row r="256" spans="2:8">
      <c r="B256" s="126" t="str">
        <f>IF(AND(Planungsübersicht!$E314&gt;1990,TYPE(Planungsübersicht!$E314)=1),Planungsübersicht!C314," ")</f>
        <v xml:space="preserve"> </v>
      </c>
      <c r="C256" s="126" t="str">
        <f>IF(AND(Planungsübersicht!$E314&gt;1990,TYPE(Planungsübersicht!$E314)=1),Planungsübersicht!D314," ")</f>
        <v xml:space="preserve"> </v>
      </c>
      <c r="D256" s="126" t="str">
        <f>IF(AND(Planungsübersicht!$E314&gt;1990,TYPE(Planungsübersicht!$E314)=1),Planungsübersicht!E314," ")</f>
        <v xml:space="preserve"> </v>
      </c>
      <c r="E256" s="127" t="str">
        <f>IF(AND(Planungsübersicht!$E314&gt;1990,TYPE(Planungsübersicht!$E314)=1),Planungsübersicht!F314," ")</f>
        <v xml:space="preserve"> </v>
      </c>
      <c r="F256" s="126" t="str">
        <f>IF(AND(Planungsübersicht!$E314&gt;1990,TYPE(Planungsübersicht!$E314)=1),Planungsübersicht!G314," ")</f>
        <v xml:space="preserve"> </v>
      </c>
      <c r="G256" s="126" t="str">
        <f>IF(AND(Planungsübersicht!$E314&gt;1990,TYPE(Planungsübersicht!$E314)=1),Planungsübersicht!H314," ")</f>
        <v xml:space="preserve"> </v>
      </c>
      <c r="H256" s="126" t="str">
        <f>IF(AND(Planungsübersicht!$E314&gt;1990,TYPE(Planungsübersicht!$E314)=1),MAX(Planungsübersicht!I314:Z314)," ")</f>
        <v xml:space="preserve"> </v>
      </c>
    </row>
    <row r="257" spans="2:8">
      <c r="B257" s="126" t="str">
        <f>IF(AND(Planungsübersicht!$E315&gt;1990,TYPE(Planungsübersicht!$E315)=1),Planungsübersicht!C315," ")</f>
        <v xml:space="preserve"> </v>
      </c>
      <c r="C257" s="126" t="str">
        <f>IF(AND(Planungsübersicht!$E315&gt;1990,TYPE(Planungsübersicht!$E315)=1),Planungsübersicht!D315," ")</f>
        <v xml:space="preserve"> </v>
      </c>
      <c r="D257" s="126" t="str">
        <f>IF(AND(Planungsübersicht!$E315&gt;1990,TYPE(Planungsübersicht!$E315)=1),Planungsübersicht!E315," ")</f>
        <v xml:space="preserve"> </v>
      </c>
      <c r="E257" s="127" t="str">
        <f>IF(AND(Planungsübersicht!$E315&gt;1990,TYPE(Planungsübersicht!$E315)=1),Planungsübersicht!F315," ")</f>
        <v xml:space="preserve"> </v>
      </c>
      <c r="F257" s="126" t="str">
        <f>IF(AND(Planungsübersicht!$E315&gt;1990,TYPE(Planungsübersicht!$E315)=1),Planungsübersicht!G315," ")</f>
        <v xml:space="preserve"> </v>
      </c>
      <c r="G257" s="126" t="str">
        <f>IF(AND(Planungsübersicht!$E315&gt;1990,TYPE(Planungsübersicht!$E315)=1),Planungsübersicht!H315," ")</f>
        <v xml:space="preserve"> </v>
      </c>
      <c r="H257" s="126" t="str">
        <f>IF(AND(Planungsübersicht!$E315&gt;1990,TYPE(Planungsübersicht!$E315)=1),MAX(Planungsübersicht!I315:Z315)," ")</f>
        <v xml:space="preserve"> </v>
      </c>
    </row>
    <row r="258" spans="2:8">
      <c r="B258" s="126" t="str">
        <f>IF(AND(Planungsübersicht!$E316&gt;1990,TYPE(Planungsübersicht!$E316)=1),Planungsübersicht!C316," ")</f>
        <v xml:space="preserve"> </v>
      </c>
      <c r="C258" s="126" t="str">
        <f>IF(AND(Planungsübersicht!$E316&gt;1990,TYPE(Planungsübersicht!$E316)=1),Planungsübersicht!D316," ")</f>
        <v xml:space="preserve"> </v>
      </c>
      <c r="D258" s="126" t="str">
        <f>IF(AND(Planungsübersicht!$E316&gt;1990,TYPE(Planungsübersicht!$E316)=1),Planungsübersicht!E316," ")</f>
        <v xml:space="preserve"> </v>
      </c>
      <c r="E258" s="127" t="str">
        <f>IF(AND(Planungsübersicht!$E316&gt;1990,TYPE(Planungsübersicht!$E316)=1),Planungsübersicht!F316," ")</f>
        <v xml:space="preserve"> </v>
      </c>
      <c r="F258" s="126" t="str">
        <f>IF(AND(Planungsübersicht!$E316&gt;1990,TYPE(Planungsübersicht!$E316)=1),Planungsübersicht!G316," ")</f>
        <v xml:space="preserve"> </v>
      </c>
      <c r="G258" s="126" t="str">
        <f>IF(AND(Planungsübersicht!$E316&gt;1990,TYPE(Planungsübersicht!$E316)=1),Planungsübersicht!H316," ")</f>
        <v xml:space="preserve"> </v>
      </c>
      <c r="H258" s="126" t="str">
        <f>IF(AND(Planungsübersicht!$E316&gt;1990,TYPE(Planungsübersicht!$E316)=1),MAX(Planungsübersicht!I316:Z316)," ")</f>
        <v xml:space="preserve"> </v>
      </c>
    </row>
    <row r="259" spans="2:8">
      <c r="B259" s="126" t="str">
        <f>IF(AND(Planungsübersicht!$E317&gt;1990,TYPE(Planungsübersicht!$E317)=1),Planungsübersicht!C317," ")</f>
        <v xml:space="preserve"> </v>
      </c>
      <c r="C259" s="126" t="str">
        <f>IF(AND(Planungsübersicht!$E317&gt;1990,TYPE(Planungsübersicht!$E317)=1),Planungsübersicht!D317," ")</f>
        <v xml:space="preserve"> </v>
      </c>
      <c r="D259" s="126" t="str">
        <f>IF(AND(Planungsübersicht!$E317&gt;1990,TYPE(Planungsübersicht!$E317)=1),Planungsübersicht!E317," ")</f>
        <v xml:space="preserve"> </v>
      </c>
      <c r="E259" s="127" t="str">
        <f>IF(AND(Planungsübersicht!$E317&gt;1990,TYPE(Planungsübersicht!$E317)=1),Planungsübersicht!F317," ")</f>
        <v xml:space="preserve"> </v>
      </c>
      <c r="F259" s="126" t="str">
        <f>IF(AND(Planungsübersicht!$E317&gt;1990,TYPE(Planungsübersicht!$E317)=1),Planungsübersicht!G317," ")</f>
        <v xml:space="preserve"> </v>
      </c>
      <c r="G259" s="126" t="str">
        <f>IF(AND(Planungsübersicht!$E317&gt;1990,TYPE(Planungsübersicht!$E317)=1),Planungsübersicht!H317," ")</f>
        <v xml:space="preserve"> </v>
      </c>
      <c r="H259" s="126" t="str">
        <f>IF(AND(Planungsübersicht!$E317&gt;1990,TYPE(Planungsübersicht!$E317)=1),MAX(Planungsübersicht!I317:Z317)," ")</f>
        <v xml:space="preserve"> </v>
      </c>
    </row>
    <row r="260" spans="2:8">
      <c r="B260" s="126" t="str">
        <f>IF(AND(Planungsübersicht!$E318&gt;1990,TYPE(Planungsübersicht!$E318)=1),Planungsübersicht!C318," ")</f>
        <v xml:space="preserve"> </v>
      </c>
      <c r="C260" s="126" t="str">
        <f>IF(AND(Planungsübersicht!$E318&gt;1990,TYPE(Planungsübersicht!$E318)=1),Planungsübersicht!D318," ")</f>
        <v xml:space="preserve"> </v>
      </c>
      <c r="D260" s="126" t="str">
        <f>IF(AND(Planungsübersicht!$E318&gt;1990,TYPE(Planungsübersicht!$E318)=1),Planungsübersicht!E318," ")</f>
        <v xml:space="preserve"> </v>
      </c>
      <c r="E260" s="127" t="str">
        <f>IF(AND(Planungsübersicht!$E318&gt;1990,TYPE(Planungsübersicht!$E318)=1),Planungsübersicht!F318," ")</f>
        <v xml:space="preserve"> </v>
      </c>
      <c r="F260" s="126" t="str">
        <f>IF(AND(Planungsübersicht!$E318&gt;1990,TYPE(Planungsübersicht!$E318)=1),Planungsübersicht!G318," ")</f>
        <v xml:space="preserve"> </v>
      </c>
      <c r="G260" s="126" t="str">
        <f>IF(AND(Planungsübersicht!$E318&gt;1990,TYPE(Planungsübersicht!$E318)=1),Planungsübersicht!H318," ")</f>
        <v xml:space="preserve"> </v>
      </c>
      <c r="H260" s="126" t="str">
        <f>IF(AND(Planungsübersicht!$E318&gt;1990,TYPE(Planungsübersicht!$E318)=1),MAX(Planungsübersicht!I318:Z318)," ")</f>
        <v xml:space="preserve"> </v>
      </c>
    </row>
    <row r="261" spans="2:8">
      <c r="B261" s="126" t="str">
        <f>IF(AND(Planungsübersicht!$E319&gt;1990,TYPE(Planungsübersicht!$E319)=1),Planungsübersicht!C319," ")</f>
        <v xml:space="preserve"> </v>
      </c>
      <c r="C261" s="126" t="str">
        <f>IF(AND(Planungsübersicht!$E319&gt;1990,TYPE(Planungsübersicht!$E319)=1),Planungsübersicht!D319," ")</f>
        <v xml:space="preserve"> </v>
      </c>
      <c r="D261" s="126" t="str">
        <f>IF(AND(Planungsübersicht!$E319&gt;1990,TYPE(Planungsübersicht!$E319)=1),Planungsübersicht!E319," ")</f>
        <v xml:space="preserve"> </v>
      </c>
      <c r="E261" s="127" t="str">
        <f>IF(AND(Planungsübersicht!$E319&gt;1990,TYPE(Planungsübersicht!$E319)=1),Planungsübersicht!F319," ")</f>
        <v xml:space="preserve"> </v>
      </c>
      <c r="F261" s="126" t="str">
        <f>IF(AND(Planungsübersicht!$E319&gt;1990,TYPE(Planungsübersicht!$E319)=1),Planungsübersicht!G319," ")</f>
        <v xml:space="preserve"> </v>
      </c>
      <c r="G261" s="126" t="str">
        <f>IF(AND(Planungsübersicht!$E319&gt;1990,TYPE(Planungsübersicht!$E319)=1),Planungsübersicht!H319," ")</f>
        <v xml:space="preserve"> </v>
      </c>
      <c r="H261" s="126" t="str">
        <f>IF(AND(Planungsübersicht!$E319&gt;1990,TYPE(Planungsübersicht!$E319)=1),MAX(Planungsübersicht!I319:Z319)," ")</f>
        <v xml:space="preserve"> </v>
      </c>
    </row>
    <row r="262" spans="2:8">
      <c r="B262" s="126" t="str">
        <f>IF(AND(Planungsübersicht!$E320&gt;1990,TYPE(Planungsübersicht!$E320)=1),Planungsübersicht!C320," ")</f>
        <v xml:space="preserve"> </v>
      </c>
      <c r="C262" s="126" t="str">
        <f>IF(AND(Planungsübersicht!$E320&gt;1990,TYPE(Planungsübersicht!$E320)=1),Planungsübersicht!D320," ")</f>
        <v xml:space="preserve"> </v>
      </c>
      <c r="D262" s="126" t="str">
        <f>IF(AND(Planungsübersicht!$E320&gt;1990,TYPE(Planungsübersicht!$E320)=1),Planungsübersicht!E320," ")</f>
        <v xml:space="preserve"> </v>
      </c>
      <c r="E262" s="127" t="str">
        <f>IF(AND(Planungsübersicht!$E320&gt;1990,TYPE(Planungsübersicht!$E320)=1),Planungsübersicht!F320," ")</f>
        <v xml:space="preserve"> </v>
      </c>
      <c r="F262" s="126" t="str">
        <f>IF(AND(Planungsübersicht!$E320&gt;1990,TYPE(Planungsübersicht!$E320)=1),Planungsübersicht!G320," ")</f>
        <v xml:space="preserve"> </v>
      </c>
      <c r="G262" s="126" t="str">
        <f>IF(AND(Planungsübersicht!$E320&gt;1990,TYPE(Planungsübersicht!$E320)=1),Planungsübersicht!H320," ")</f>
        <v xml:space="preserve"> </v>
      </c>
      <c r="H262" s="126" t="str">
        <f>IF(AND(Planungsübersicht!$E320&gt;1990,TYPE(Planungsübersicht!$E320)=1),MAX(Planungsübersicht!I320:Z320)," ")</f>
        <v xml:space="preserve"> </v>
      </c>
    </row>
    <row r="263" spans="2:8">
      <c r="B263" s="126" t="str">
        <f>IF(AND(Planungsübersicht!$E321&gt;1990,TYPE(Planungsübersicht!$E321)=1),Planungsübersicht!C321," ")</f>
        <v xml:space="preserve"> </v>
      </c>
      <c r="C263" s="126" t="str">
        <f>IF(AND(Planungsübersicht!$E321&gt;1990,TYPE(Planungsübersicht!$E321)=1),Planungsübersicht!D321," ")</f>
        <v xml:space="preserve"> </v>
      </c>
      <c r="D263" s="126" t="str">
        <f>IF(AND(Planungsübersicht!$E321&gt;1990,TYPE(Planungsübersicht!$E321)=1),Planungsübersicht!E321," ")</f>
        <v xml:space="preserve"> </v>
      </c>
      <c r="E263" s="127" t="str">
        <f>IF(AND(Planungsübersicht!$E321&gt;1990,TYPE(Planungsübersicht!$E321)=1),Planungsübersicht!F321," ")</f>
        <v xml:space="preserve"> </v>
      </c>
      <c r="F263" s="126" t="str">
        <f>IF(AND(Planungsübersicht!$E321&gt;1990,TYPE(Planungsübersicht!$E321)=1),Planungsübersicht!G321," ")</f>
        <v xml:space="preserve"> </v>
      </c>
      <c r="G263" s="126" t="str">
        <f>IF(AND(Planungsübersicht!$E321&gt;1990,TYPE(Planungsübersicht!$E321)=1),Planungsübersicht!H321," ")</f>
        <v xml:space="preserve"> </v>
      </c>
      <c r="H263" s="126" t="str">
        <f>IF(AND(Planungsübersicht!$E321&gt;1990,TYPE(Planungsübersicht!$E321)=1),MAX(Planungsübersicht!I321:Z321)," ")</f>
        <v xml:space="preserve"> </v>
      </c>
    </row>
    <row r="264" spans="2:8">
      <c r="B264" s="126" t="str">
        <f>IF(AND(Planungsübersicht!$E322&gt;1990,TYPE(Planungsübersicht!$E322)=1),Planungsübersicht!C322," ")</f>
        <v xml:space="preserve"> </v>
      </c>
      <c r="C264" s="126" t="str">
        <f>IF(AND(Planungsübersicht!$E322&gt;1990,TYPE(Planungsübersicht!$E322)=1),Planungsübersicht!D322," ")</f>
        <v xml:space="preserve"> </v>
      </c>
      <c r="D264" s="126" t="str">
        <f>IF(AND(Planungsübersicht!$E322&gt;1990,TYPE(Planungsübersicht!$E322)=1),Planungsübersicht!E322," ")</f>
        <v xml:space="preserve"> </v>
      </c>
      <c r="E264" s="127" t="str">
        <f>IF(AND(Planungsübersicht!$E322&gt;1990,TYPE(Planungsübersicht!$E322)=1),Planungsübersicht!F322," ")</f>
        <v xml:space="preserve"> </v>
      </c>
      <c r="F264" s="126" t="str">
        <f>IF(AND(Planungsübersicht!$E322&gt;1990,TYPE(Planungsübersicht!$E322)=1),Planungsübersicht!G322," ")</f>
        <v xml:space="preserve"> </v>
      </c>
      <c r="G264" s="126" t="str">
        <f>IF(AND(Planungsübersicht!$E322&gt;1990,TYPE(Planungsübersicht!$E322)=1),Planungsübersicht!H322," ")</f>
        <v xml:space="preserve"> </v>
      </c>
      <c r="H264" s="126" t="str">
        <f>IF(AND(Planungsübersicht!$E322&gt;1990,TYPE(Planungsübersicht!$E322)=1),MAX(Planungsübersicht!I322:Z322)," ")</f>
        <v xml:space="preserve"> </v>
      </c>
    </row>
    <row r="265" spans="2:8">
      <c r="B265" s="126" t="str">
        <f>IF(AND(Planungsübersicht!$E323&gt;1990,TYPE(Planungsübersicht!$E323)=1),Planungsübersicht!C323," ")</f>
        <v xml:space="preserve"> </v>
      </c>
      <c r="C265" s="126" t="str">
        <f>IF(AND(Planungsübersicht!$E323&gt;1990,TYPE(Planungsübersicht!$E323)=1),Planungsübersicht!D323," ")</f>
        <v xml:space="preserve"> </v>
      </c>
      <c r="D265" s="126" t="str">
        <f>IF(AND(Planungsübersicht!$E323&gt;1990,TYPE(Planungsübersicht!$E323)=1),Planungsübersicht!E323," ")</f>
        <v xml:space="preserve"> </v>
      </c>
      <c r="E265" s="127" t="str">
        <f>IF(AND(Planungsübersicht!$E323&gt;1990,TYPE(Planungsübersicht!$E323)=1),Planungsübersicht!F323," ")</f>
        <v xml:space="preserve"> </v>
      </c>
      <c r="F265" s="126" t="str">
        <f>IF(AND(Planungsübersicht!$E323&gt;1990,TYPE(Planungsübersicht!$E323)=1),Planungsübersicht!G323," ")</f>
        <v xml:space="preserve"> </v>
      </c>
      <c r="G265" s="126" t="str">
        <f>IF(AND(Planungsübersicht!$E323&gt;1990,TYPE(Planungsübersicht!$E323)=1),Planungsübersicht!H323," ")</f>
        <v xml:space="preserve"> </v>
      </c>
      <c r="H265" s="126" t="str">
        <f>IF(AND(Planungsübersicht!$E323&gt;1990,TYPE(Planungsübersicht!$E323)=1),MAX(Planungsübersicht!I323:Z323)," ")</f>
        <v xml:space="preserve"> </v>
      </c>
    </row>
    <row r="266" spans="2:8">
      <c r="B266" s="126" t="str">
        <f>IF(AND(Planungsübersicht!$E324&gt;1990,TYPE(Planungsübersicht!$E324)=1),Planungsübersicht!C324," ")</f>
        <v xml:space="preserve"> </v>
      </c>
      <c r="C266" s="126" t="str">
        <f>IF(AND(Planungsübersicht!$E324&gt;1990,TYPE(Planungsübersicht!$E324)=1),Planungsübersicht!D324," ")</f>
        <v xml:space="preserve"> </v>
      </c>
      <c r="D266" s="126" t="str">
        <f>IF(AND(Planungsübersicht!$E324&gt;1990,TYPE(Planungsübersicht!$E324)=1),Planungsübersicht!E324," ")</f>
        <v xml:space="preserve"> </v>
      </c>
      <c r="E266" s="127" t="str">
        <f>IF(AND(Planungsübersicht!$E324&gt;1990,TYPE(Planungsübersicht!$E324)=1),Planungsübersicht!F324," ")</f>
        <v xml:space="preserve"> </v>
      </c>
      <c r="F266" s="126" t="str">
        <f>IF(AND(Planungsübersicht!$E324&gt;1990,TYPE(Planungsübersicht!$E324)=1),Planungsübersicht!G324," ")</f>
        <v xml:space="preserve"> </v>
      </c>
      <c r="G266" s="126" t="str">
        <f>IF(AND(Planungsübersicht!$E324&gt;1990,TYPE(Planungsübersicht!$E324)=1),Planungsübersicht!H324," ")</f>
        <v xml:space="preserve"> </v>
      </c>
      <c r="H266" s="126" t="str">
        <f>IF(AND(Planungsübersicht!$E324&gt;1990,TYPE(Planungsübersicht!$E324)=1),MAX(Planungsübersicht!I324:Z324)," ")</f>
        <v xml:space="preserve"> </v>
      </c>
    </row>
    <row r="267" spans="2:8">
      <c r="B267" s="126" t="str">
        <f>IF(AND(Planungsübersicht!$E325&gt;1990,TYPE(Planungsübersicht!$E325)=1),Planungsübersicht!C325," ")</f>
        <v xml:space="preserve"> </v>
      </c>
      <c r="C267" s="126" t="str">
        <f>IF(AND(Planungsübersicht!$E325&gt;1990,TYPE(Planungsübersicht!$E325)=1),Planungsübersicht!D325," ")</f>
        <v xml:space="preserve"> </v>
      </c>
      <c r="D267" s="126" t="str">
        <f>IF(AND(Planungsübersicht!$E325&gt;1990,TYPE(Planungsübersicht!$E325)=1),Planungsübersicht!E325," ")</f>
        <v xml:space="preserve"> </v>
      </c>
      <c r="E267" s="127" t="str">
        <f>IF(AND(Planungsübersicht!$E325&gt;1990,TYPE(Planungsübersicht!$E325)=1),Planungsübersicht!F325," ")</f>
        <v xml:space="preserve"> </v>
      </c>
      <c r="F267" s="126" t="str">
        <f>IF(AND(Planungsübersicht!$E325&gt;1990,TYPE(Planungsübersicht!$E325)=1),Planungsübersicht!G325," ")</f>
        <v xml:space="preserve"> </v>
      </c>
      <c r="G267" s="126" t="str">
        <f>IF(AND(Planungsübersicht!$E325&gt;1990,TYPE(Planungsübersicht!$E325)=1),Planungsübersicht!H325," ")</f>
        <v xml:space="preserve"> </v>
      </c>
      <c r="H267" s="126" t="str">
        <f>IF(AND(Planungsübersicht!$E325&gt;1990,TYPE(Planungsübersicht!$E325)=1),MAX(Planungsübersicht!I325:Z325)," ")</f>
        <v xml:space="preserve"> </v>
      </c>
    </row>
    <row r="268" spans="2:8">
      <c r="B268" s="126" t="str">
        <f>IF(AND(Planungsübersicht!$E326&gt;1990,TYPE(Planungsübersicht!$E326)=1),Planungsübersicht!C326," ")</f>
        <v xml:space="preserve"> </v>
      </c>
      <c r="C268" s="126" t="str">
        <f>IF(AND(Planungsübersicht!$E326&gt;1990,TYPE(Planungsübersicht!$E326)=1),Planungsübersicht!D326," ")</f>
        <v xml:space="preserve"> </v>
      </c>
      <c r="D268" s="126" t="str">
        <f>IF(AND(Planungsübersicht!$E326&gt;1990,TYPE(Planungsübersicht!$E326)=1),Planungsübersicht!E326," ")</f>
        <v xml:space="preserve"> </v>
      </c>
      <c r="E268" s="127" t="str">
        <f>IF(AND(Planungsübersicht!$E326&gt;1990,TYPE(Planungsübersicht!$E326)=1),Planungsübersicht!F326," ")</f>
        <v xml:space="preserve"> </v>
      </c>
      <c r="F268" s="126" t="str">
        <f>IF(AND(Planungsübersicht!$E326&gt;1990,TYPE(Planungsübersicht!$E326)=1),Planungsübersicht!G326," ")</f>
        <v xml:space="preserve"> </v>
      </c>
      <c r="G268" s="126" t="str">
        <f>IF(AND(Planungsübersicht!$E326&gt;1990,TYPE(Planungsübersicht!$E326)=1),Planungsübersicht!H326," ")</f>
        <v xml:space="preserve"> </v>
      </c>
      <c r="H268" s="126" t="str">
        <f>IF(AND(Planungsübersicht!$E326&gt;1990,TYPE(Planungsübersicht!$E326)=1),MAX(Planungsübersicht!I326:Z326)," ")</f>
        <v xml:space="preserve"> </v>
      </c>
    </row>
    <row r="269" spans="2:8">
      <c r="B269" s="126" t="str">
        <f>IF(AND(Planungsübersicht!$E327&gt;1990,TYPE(Planungsübersicht!$E327)=1),Planungsübersicht!C327," ")</f>
        <v xml:space="preserve"> </v>
      </c>
      <c r="C269" s="126" t="str">
        <f>IF(AND(Planungsübersicht!$E327&gt;1990,TYPE(Planungsübersicht!$E327)=1),Planungsübersicht!D327," ")</f>
        <v xml:space="preserve"> </v>
      </c>
      <c r="D269" s="126" t="str">
        <f>IF(AND(Planungsübersicht!$E327&gt;1990,TYPE(Planungsübersicht!$E327)=1),Planungsübersicht!E327," ")</f>
        <v xml:space="preserve"> </v>
      </c>
      <c r="E269" s="127" t="str">
        <f>IF(AND(Planungsübersicht!$E327&gt;1990,TYPE(Planungsübersicht!$E327)=1),Planungsübersicht!F327," ")</f>
        <v xml:space="preserve"> </v>
      </c>
      <c r="F269" s="126" t="str">
        <f>IF(AND(Planungsübersicht!$E327&gt;1990,TYPE(Planungsübersicht!$E327)=1),Planungsübersicht!G327," ")</f>
        <v xml:space="preserve"> </v>
      </c>
      <c r="G269" s="126" t="str">
        <f>IF(AND(Planungsübersicht!$E327&gt;1990,TYPE(Planungsübersicht!$E327)=1),Planungsübersicht!H327," ")</f>
        <v xml:space="preserve"> </v>
      </c>
      <c r="H269" s="126" t="str">
        <f>IF(AND(Planungsübersicht!$E327&gt;1990,TYPE(Planungsübersicht!$E327)=1),MAX(Planungsübersicht!I327:Z327)," ")</f>
        <v xml:space="preserve"> </v>
      </c>
    </row>
    <row r="270" spans="2:8">
      <c r="B270" s="126" t="str">
        <f>IF(AND(Planungsübersicht!$E328&gt;1990,TYPE(Planungsübersicht!$E328)=1),Planungsübersicht!C328," ")</f>
        <v xml:space="preserve"> </v>
      </c>
      <c r="C270" s="126" t="str">
        <f>IF(AND(Planungsübersicht!$E328&gt;1990,TYPE(Planungsübersicht!$E328)=1),Planungsübersicht!D328," ")</f>
        <v xml:space="preserve"> </v>
      </c>
      <c r="D270" s="126" t="str">
        <f>IF(AND(Planungsübersicht!$E328&gt;1990,TYPE(Planungsübersicht!$E328)=1),Planungsübersicht!E328," ")</f>
        <v xml:space="preserve"> </v>
      </c>
      <c r="E270" s="127" t="str">
        <f>IF(AND(Planungsübersicht!$E328&gt;1990,TYPE(Planungsübersicht!$E328)=1),Planungsübersicht!F328," ")</f>
        <v xml:space="preserve"> </v>
      </c>
      <c r="F270" s="126" t="str">
        <f>IF(AND(Planungsübersicht!$E328&gt;1990,TYPE(Planungsübersicht!$E328)=1),Planungsübersicht!G328," ")</f>
        <v xml:space="preserve"> </v>
      </c>
      <c r="G270" s="126" t="str">
        <f>IF(AND(Planungsübersicht!$E328&gt;1990,TYPE(Planungsübersicht!$E328)=1),Planungsübersicht!H328," ")</f>
        <v xml:space="preserve"> </v>
      </c>
      <c r="H270" s="126" t="str">
        <f>IF(AND(Planungsübersicht!$E328&gt;1990,TYPE(Planungsübersicht!$E328)=1),MAX(Planungsübersicht!I328:Z328)," ")</f>
        <v xml:space="preserve"> </v>
      </c>
    </row>
    <row r="271" spans="2:8">
      <c r="B271" s="126" t="str">
        <f>IF(AND(Planungsübersicht!$E329&gt;1990,TYPE(Planungsübersicht!$E329)=1),Planungsübersicht!C329," ")</f>
        <v xml:space="preserve"> </v>
      </c>
      <c r="C271" s="126" t="str">
        <f>IF(AND(Planungsübersicht!$E329&gt;1990,TYPE(Planungsübersicht!$E329)=1),Planungsübersicht!D329," ")</f>
        <v xml:space="preserve"> </v>
      </c>
      <c r="D271" s="126" t="str">
        <f>IF(AND(Planungsübersicht!$E329&gt;1990,TYPE(Planungsübersicht!$E329)=1),Planungsübersicht!E329," ")</f>
        <v xml:space="preserve"> </v>
      </c>
      <c r="E271" s="127" t="str">
        <f>IF(AND(Planungsübersicht!$E329&gt;1990,TYPE(Planungsübersicht!$E329)=1),Planungsübersicht!F329," ")</f>
        <v xml:space="preserve"> </v>
      </c>
      <c r="F271" s="126" t="str">
        <f>IF(AND(Planungsübersicht!$E329&gt;1990,TYPE(Planungsübersicht!$E329)=1),Planungsübersicht!G329," ")</f>
        <v xml:space="preserve"> </v>
      </c>
      <c r="G271" s="126" t="str">
        <f>IF(AND(Planungsübersicht!$E329&gt;1990,TYPE(Planungsübersicht!$E329)=1),Planungsübersicht!H329," ")</f>
        <v xml:space="preserve"> </v>
      </c>
      <c r="H271" s="126" t="str">
        <f>IF(AND(Planungsübersicht!$E329&gt;1990,TYPE(Planungsübersicht!$E329)=1),MAX(Planungsübersicht!I329:Z329)," ")</f>
        <v xml:space="preserve"> </v>
      </c>
    </row>
    <row r="272" spans="2:8">
      <c r="B272" s="126" t="str">
        <f>IF(AND(Planungsübersicht!$E330&gt;1990,TYPE(Planungsübersicht!$E330)=1),Planungsübersicht!C330," ")</f>
        <v xml:space="preserve"> </v>
      </c>
      <c r="C272" s="126" t="str">
        <f>IF(AND(Planungsübersicht!$E330&gt;1990,TYPE(Planungsübersicht!$E330)=1),Planungsübersicht!D330," ")</f>
        <v xml:space="preserve"> </v>
      </c>
      <c r="D272" s="126" t="str">
        <f>IF(AND(Planungsübersicht!$E330&gt;1990,TYPE(Planungsübersicht!$E330)=1),Planungsübersicht!E330," ")</f>
        <v xml:space="preserve"> </v>
      </c>
      <c r="E272" s="127" t="str">
        <f>IF(AND(Planungsübersicht!$E330&gt;1990,TYPE(Planungsübersicht!$E330)=1),Planungsübersicht!F330," ")</f>
        <v xml:space="preserve"> </v>
      </c>
      <c r="F272" s="126" t="str">
        <f>IF(AND(Planungsübersicht!$E330&gt;1990,TYPE(Planungsübersicht!$E330)=1),Planungsübersicht!G330," ")</f>
        <v xml:space="preserve"> </v>
      </c>
      <c r="G272" s="126" t="str">
        <f>IF(AND(Planungsübersicht!$E330&gt;1990,TYPE(Planungsübersicht!$E330)=1),Planungsübersicht!H330," ")</f>
        <v xml:space="preserve"> </v>
      </c>
      <c r="H272" s="126" t="str">
        <f>IF(AND(Planungsübersicht!$E330&gt;1990,TYPE(Planungsübersicht!$E330)=1),MAX(Planungsübersicht!I330:Z330)," ")</f>
        <v xml:space="preserve"> </v>
      </c>
    </row>
    <row r="273" spans="2:8">
      <c r="B273" s="126" t="str">
        <f>IF(AND(Planungsübersicht!$E331&gt;1990,TYPE(Planungsübersicht!$E331)=1),Planungsübersicht!C331," ")</f>
        <v xml:space="preserve"> </v>
      </c>
      <c r="C273" s="126" t="str">
        <f>IF(AND(Planungsübersicht!$E331&gt;1990,TYPE(Planungsübersicht!$E331)=1),Planungsübersicht!D331," ")</f>
        <v xml:space="preserve"> </v>
      </c>
      <c r="D273" s="126" t="str">
        <f>IF(AND(Planungsübersicht!$E331&gt;1990,TYPE(Planungsübersicht!$E331)=1),Planungsübersicht!E331," ")</f>
        <v xml:space="preserve"> </v>
      </c>
      <c r="E273" s="127" t="str">
        <f>IF(AND(Planungsübersicht!$E331&gt;1990,TYPE(Planungsübersicht!$E331)=1),Planungsübersicht!F331," ")</f>
        <v xml:space="preserve"> </v>
      </c>
      <c r="F273" s="126" t="str">
        <f>IF(AND(Planungsübersicht!$E331&gt;1990,TYPE(Planungsübersicht!$E331)=1),Planungsübersicht!G331," ")</f>
        <v xml:space="preserve"> </v>
      </c>
      <c r="G273" s="126" t="str">
        <f>IF(AND(Planungsübersicht!$E331&gt;1990,TYPE(Planungsübersicht!$E331)=1),Planungsübersicht!H331," ")</f>
        <v xml:space="preserve"> </v>
      </c>
      <c r="H273" s="126" t="str">
        <f>IF(AND(Planungsübersicht!$E331&gt;1990,TYPE(Planungsübersicht!$E331)=1),MAX(Planungsübersicht!I331:Z331)," ")</f>
        <v xml:space="preserve"> </v>
      </c>
    </row>
    <row r="274" spans="2:8">
      <c r="B274" s="126" t="str">
        <f>IF(AND(Planungsübersicht!$E332&gt;1990,TYPE(Planungsübersicht!$E332)=1),Planungsübersicht!C332," ")</f>
        <v xml:space="preserve"> </v>
      </c>
      <c r="C274" s="126" t="str">
        <f>IF(AND(Planungsübersicht!$E332&gt;1990,TYPE(Planungsübersicht!$E332)=1),Planungsübersicht!D332," ")</f>
        <v xml:space="preserve"> </v>
      </c>
      <c r="D274" s="126" t="str">
        <f>IF(AND(Planungsübersicht!$E332&gt;1990,TYPE(Planungsübersicht!$E332)=1),Planungsübersicht!E332," ")</f>
        <v xml:space="preserve"> </v>
      </c>
      <c r="E274" s="127" t="str">
        <f>IF(AND(Planungsübersicht!$E332&gt;1990,TYPE(Planungsübersicht!$E332)=1),Planungsübersicht!F332," ")</f>
        <v xml:space="preserve"> </v>
      </c>
      <c r="F274" s="126" t="str">
        <f>IF(AND(Planungsübersicht!$E332&gt;1990,TYPE(Planungsübersicht!$E332)=1),Planungsübersicht!G332," ")</f>
        <v xml:space="preserve"> </v>
      </c>
      <c r="G274" s="126" t="str">
        <f>IF(AND(Planungsübersicht!$E332&gt;1990,TYPE(Planungsübersicht!$E332)=1),Planungsübersicht!H332," ")</f>
        <v xml:space="preserve"> </v>
      </c>
      <c r="H274" s="126" t="str">
        <f>IF(AND(Planungsübersicht!$E332&gt;1990,TYPE(Planungsübersicht!$E332)=1),MAX(Planungsübersicht!I332:Z332)," ")</f>
        <v xml:space="preserve"> </v>
      </c>
    </row>
    <row r="275" spans="2:8">
      <c r="B275" s="126" t="str">
        <f>IF(AND(Planungsübersicht!$E333&gt;1990,TYPE(Planungsübersicht!$E333)=1),Planungsübersicht!C333," ")</f>
        <v xml:space="preserve"> </v>
      </c>
      <c r="C275" s="126" t="str">
        <f>IF(AND(Planungsübersicht!$E333&gt;1990,TYPE(Planungsübersicht!$E333)=1),Planungsübersicht!D333," ")</f>
        <v xml:space="preserve"> </v>
      </c>
      <c r="D275" s="126" t="str">
        <f>IF(AND(Planungsübersicht!$E333&gt;1990,TYPE(Planungsübersicht!$E333)=1),Planungsübersicht!E333," ")</f>
        <v xml:space="preserve"> </v>
      </c>
      <c r="E275" s="127" t="str">
        <f>IF(AND(Planungsübersicht!$E333&gt;1990,TYPE(Planungsübersicht!$E333)=1),Planungsübersicht!F333," ")</f>
        <v xml:space="preserve"> </v>
      </c>
      <c r="F275" s="126" t="str">
        <f>IF(AND(Planungsübersicht!$E333&gt;1990,TYPE(Planungsübersicht!$E333)=1),Planungsübersicht!G333," ")</f>
        <v xml:space="preserve"> </v>
      </c>
      <c r="G275" s="126" t="str">
        <f>IF(AND(Planungsübersicht!$E333&gt;1990,TYPE(Planungsübersicht!$E333)=1),Planungsübersicht!H333," ")</f>
        <v xml:space="preserve"> </v>
      </c>
      <c r="H275" s="126" t="str">
        <f>IF(AND(Planungsübersicht!$E333&gt;1990,TYPE(Planungsübersicht!$E333)=1),MAX(Planungsübersicht!I333:Z333)," ")</f>
        <v xml:space="preserve"> </v>
      </c>
    </row>
    <row r="276" spans="2:8">
      <c r="B276" s="126" t="str">
        <f>IF(AND(Planungsübersicht!$E334&gt;1990,TYPE(Planungsübersicht!$E334)=1),Planungsübersicht!C334," ")</f>
        <v xml:space="preserve"> </v>
      </c>
      <c r="C276" s="126" t="str">
        <f>IF(AND(Planungsübersicht!$E334&gt;1990,TYPE(Planungsübersicht!$E334)=1),Planungsübersicht!D334," ")</f>
        <v xml:space="preserve"> </v>
      </c>
      <c r="D276" s="126" t="str">
        <f>IF(AND(Planungsübersicht!$E334&gt;1990,TYPE(Planungsübersicht!$E334)=1),Planungsübersicht!E334," ")</f>
        <v xml:space="preserve"> </v>
      </c>
      <c r="E276" s="127" t="str">
        <f>IF(AND(Planungsübersicht!$E334&gt;1990,TYPE(Planungsübersicht!$E334)=1),Planungsübersicht!F334," ")</f>
        <v xml:space="preserve"> </v>
      </c>
      <c r="F276" s="126" t="str">
        <f>IF(AND(Planungsübersicht!$E334&gt;1990,TYPE(Planungsübersicht!$E334)=1),Planungsübersicht!G334," ")</f>
        <v xml:space="preserve"> </v>
      </c>
      <c r="G276" s="126" t="str">
        <f>IF(AND(Planungsübersicht!$E334&gt;1990,TYPE(Planungsübersicht!$E334)=1),Planungsübersicht!H334," ")</f>
        <v xml:space="preserve"> </v>
      </c>
      <c r="H276" s="126" t="str">
        <f>IF(AND(Planungsübersicht!$E334&gt;1990,TYPE(Planungsübersicht!$E334)=1),MAX(Planungsübersicht!I334:Z334)," ")</f>
        <v xml:space="preserve"> </v>
      </c>
    </row>
    <row r="277" spans="2:8">
      <c r="B277" s="126" t="str">
        <f>IF(AND(Planungsübersicht!$E335&gt;1990,TYPE(Planungsübersicht!$E335)=1),Planungsübersicht!C335," ")</f>
        <v xml:space="preserve"> </v>
      </c>
      <c r="C277" s="126" t="str">
        <f>IF(AND(Planungsübersicht!$E335&gt;1990,TYPE(Planungsübersicht!$E335)=1),Planungsübersicht!D335," ")</f>
        <v xml:space="preserve"> </v>
      </c>
      <c r="D277" s="126" t="str">
        <f>IF(AND(Planungsübersicht!$E335&gt;1990,TYPE(Planungsübersicht!$E335)=1),Planungsübersicht!E335," ")</f>
        <v xml:space="preserve"> </v>
      </c>
      <c r="E277" s="127" t="str">
        <f>IF(AND(Planungsübersicht!$E335&gt;1990,TYPE(Planungsübersicht!$E335)=1),Planungsübersicht!F335," ")</f>
        <v xml:space="preserve"> </v>
      </c>
      <c r="F277" s="126" t="str">
        <f>IF(AND(Planungsübersicht!$E335&gt;1990,TYPE(Planungsübersicht!$E335)=1),Planungsübersicht!G335," ")</f>
        <v xml:space="preserve"> </v>
      </c>
      <c r="G277" s="126" t="str">
        <f>IF(AND(Planungsübersicht!$E335&gt;1990,TYPE(Planungsübersicht!$E335)=1),Planungsübersicht!H335," ")</f>
        <v xml:space="preserve"> </v>
      </c>
      <c r="H277" s="126" t="str">
        <f>IF(AND(Planungsübersicht!$E335&gt;1990,TYPE(Planungsübersicht!$E335)=1),MAX(Planungsübersicht!I335:Z335)," ")</f>
        <v xml:space="preserve"> </v>
      </c>
    </row>
    <row r="278" spans="2:8">
      <c r="B278" s="126" t="str">
        <f>IF(AND(Planungsübersicht!$E336&gt;1990,TYPE(Planungsübersicht!$E336)=1),Planungsübersicht!C336," ")</f>
        <v xml:space="preserve"> </v>
      </c>
      <c r="C278" s="126" t="str">
        <f>IF(AND(Planungsübersicht!$E336&gt;1990,TYPE(Planungsübersicht!$E336)=1),Planungsübersicht!D336," ")</f>
        <v xml:space="preserve"> </v>
      </c>
      <c r="D278" s="126" t="str">
        <f>IF(AND(Planungsübersicht!$E336&gt;1990,TYPE(Planungsübersicht!$E336)=1),Planungsübersicht!E336," ")</f>
        <v xml:space="preserve"> </v>
      </c>
      <c r="E278" s="127" t="str">
        <f>IF(AND(Planungsübersicht!$E336&gt;1990,TYPE(Planungsübersicht!$E336)=1),Planungsübersicht!F336," ")</f>
        <v xml:space="preserve"> </v>
      </c>
      <c r="F278" s="126" t="str">
        <f>IF(AND(Planungsübersicht!$E336&gt;1990,TYPE(Planungsübersicht!$E336)=1),Planungsübersicht!G336," ")</f>
        <v xml:space="preserve"> </v>
      </c>
      <c r="G278" s="126" t="str">
        <f>IF(AND(Planungsübersicht!$E336&gt;1990,TYPE(Planungsübersicht!$E336)=1),Planungsübersicht!H336," ")</f>
        <v xml:space="preserve"> </v>
      </c>
      <c r="H278" s="126" t="str">
        <f>IF(AND(Planungsübersicht!$E336&gt;1990,TYPE(Planungsübersicht!$E336)=1),MAX(Planungsübersicht!I336:Z336)," ")</f>
        <v xml:space="preserve"> </v>
      </c>
    </row>
    <row r="279" spans="2:8">
      <c r="B279" s="126" t="str">
        <f>IF(AND(Planungsübersicht!$E337&gt;1990,TYPE(Planungsübersicht!$E337)=1),Planungsübersicht!C337," ")</f>
        <v xml:space="preserve"> </v>
      </c>
      <c r="C279" s="126" t="str">
        <f>IF(AND(Planungsübersicht!$E337&gt;1990,TYPE(Planungsübersicht!$E337)=1),Planungsübersicht!D337," ")</f>
        <v xml:space="preserve"> </v>
      </c>
      <c r="D279" s="126" t="str">
        <f>IF(AND(Planungsübersicht!$E337&gt;1990,TYPE(Planungsübersicht!$E337)=1),Planungsübersicht!E337," ")</f>
        <v xml:space="preserve"> </v>
      </c>
      <c r="E279" s="127" t="str">
        <f>IF(AND(Planungsübersicht!$E337&gt;1990,TYPE(Planungsübersicht!$E337)=1),Planungsübersicht!F337," ")</f>
        <v xml:space="preserve"> </v>
      </c>
      <c r="F279" s="126" t="str">
        <f>IF(AND(Planungsübersicht!$E337&gt;1990,TYPE(Planungsübersicht!$E337)=1),Planungsübersicht!G337," ")</f>
        <v xml:space="preserve"> </v>
      </c>
      <c r="G279" s="126" t="str">
        <f>IF(AND(Planungsübersicht!$E337&gt;1990,TYPE(Planungsübersicht!$E337)=1),Planungsübersicht!H337," ")</f>
        <v xml:space="preserve"> </v>
      </c>
      <c r="H279" s="126" t="str">
        <f>IF(AND(Planungsübersicht!$E337&gt;1990,TYPE(Planungsübersicht!$E337)=1),MAX(Planungsübersicht!I337:Z337)," ")</f>
        <v xml:space="preserve"> </v>
      </c>
    </row>
    <row r="280" spans="2:8">
      <c r="B280" s="126" t="str">
        <f>IF(AND(Planungsübersicht!$E338&gt;1990,TYPE(Planungsübersicht!$E338)=1),Planungsübersicht!C338," ")</f>
        <v xml:space="preserve"> </v>
      </c>
      <c r="C280" s="126" t="str">
        <f>IF(AND(Planungsübersicht!$E338&gt;1990,TYPE(Planungsübersicht!$E338)=1),Planungsübersicht!D338," ")</f>
        <v xml:space="preserve"> </v>
      </c>
      <c r="D280" s="126" t="str">
        <f>IF(AND(Planungsübersicht!$E338&gt;1990,TYPE(Planungsübersicht!$E338)=1),Planungsübersicht!E338," ")</f>
        <v xml:space="preserve"> </v>
      </c>
      <c r="E280" s="127" t="str">
        <f>IF(AND(Planungsübersicht!$E338&gt;1990,TYPE(Planungsübersicht!$E338)=1),Planungsübersicht!F338," ")</f>
        <v xml:space="preserve"> </v>
      </c>
      <c r="F280" s="126" t="str">
        <f>IF(AND(Planungsübersicht!$E338&gt;1990,TYPE(Planungsübersicht!$E338)=1),Planungsübersicht!G338," ")</f>
        <v xml:space="preserve"> </v>
      </c>
      <c r="G280" s="126" t="str">
        <f>IF(AND(Planungsübersicht!$E338&gt;1990,TYPE(Planungsübersicht!$E338)=1),Planungsübersicht!H338," ")</f>
        <v xml:space="preserve"> </v>
      </c>
      <c r="H280" s="126" t="str">
        <f>IF(AND(Planungsübersicht!$E338&gt;1990,TYPE(Planungsübersicht!$E338)=1),MAX(Planungsübersicht!I338:Z338)," ")</f>
        <v xml:space="preserve"> </v>
      </c>
    </row>
    <row r="281" spans="2:8">
      <c r="B281" s="126" t="str">
        <f>IF(AND(Planungsübersicht!$E339&gt;1990,TYPE(Planungsübersicht!$E339)=1),Planungsübersicht!C339," ")</f>
        <v xml:space="preserve"> </v>
      </c>
      <c r="C281" s="126" t="str">
        <f>IF(AND(Planungsübersicht!$E339&gt;1990,TYPE(Planungsübersicht!$E339)=1),Planungsübersicht!D339," ")</f>
        <v xml:space="preserve"> </v>
      </c>
      <c r="D281" s="126" t="str">
        <f>IF(AND(Planungsübersicht!$E339&gt;1990,TYPE(Planungsübersicht!$E339)=1),Planungsübersicht!E339," ")</f>
        <v xml:space="preserve"> </v>
      </c>
      <c r="E281" s="127" t="str">
        <f>IF(AND(Planungsübersicht!$E339&gt;1990,TYPE(Planungsübersicht!$E339)=1),Planungsübersicht!F339," ")</f>
        <v xml:space="preserve"> </v>
      </c>
      <c r="F281" s="126" t="str">
        <f>IF(AND(Planungsübersicht!$E339&gt;1990,TYPE(Planungsübersicht!$E339)=1),Planungsübersicht!G339," ")</f>
        <v xml:space="preserve"> </v>
      </c>
      <c r="G281" s="126" t="str">
        <f>IF(AND(Planungsübersicht!$E339&gt;1990,TYPE(Planungsübersicht!$E339)=1),Planungsübersicht!H339," ")</f>
        <v xml:space="preserve"> </v>
      </c>
      <c r="H281" s="126" t="str">
        <f>IF(AND(Planungsübersicht!$E339&gt;1990,TYPE(Planungsübersicht!$E339)=1),MAX(Planungsübersicht!I339:Z339)," ")</f>
        <v xml:space="preserve"> </v>
      </c>
    </row>
    <row r="282" spans="2:8">
      <c r="B282" s="126" t="str">
        <f>IF(AND(Planungsübersicht!$E340&gt;1990,TYPE(Planungsübersicht!$E340)=1),Planungsübersicht!C340," ")</f>
        <v xml:space="preserve"> </v>
      </c>
      <c r="C282" s="126" t="str">
        <f>IF(AND(Planungsübersicht!$E340&gt;1990,TYPE(Planungsübersicht!$E340)=1),Planungsübersicht!D340," ")</f>
        <v xml:space="preserve"> </v>
      </c>
      <c r="D282" s="126" t="str">
        <f>IF(AND(Planungsübersicht!$E340&gt;1990,TYPE(Planungsübersicht!$E340)=1),Planungsübersicht!E340," ")</f>
        <v xml:space="preserve"> </v>
      </c>
      <c r="E282" s="127" t="str">
        <f>IF(AND(Planungsübersicht!$E340&gt;1990,TYPE(Planungsübersicht!$E340)=1),Planungsübersicht!F340," ")</f>
        <v xml:space="preserve"> </v>
      </c>
      <c r="F282" s="126" t="str">
        <f>IF(AND(Planungsübersicht!$E340&gt;1990,TYPE(Planungsübersicht!$E340)=1),Planungsübersicht!G340," ")</f>
        <v xml:space="preserve"> </v>
      </c>
      <c r="G282" s="126" t="str">
        <f>IF(AND(Planungsübersicht!$E340&gt;1990,TYPE(Planungsübersicht!$E340)=1),Planungsübersicht!H340," ")</f>
        <v xml:space="preserve"> </v>
      </c>
      <c r="H282" s="126" t="str">
        <f>IF(AND(Planungsübersicht!$E340&gt;1990,TYPE(Planungsübersicht!$E340)=1),MAX(Planungsübersicht!I340:Z340)," ")</f>
        <v xml:space="preserve"> </v>
      </c>
    </row>
    <row r="283" spans="2:8">
      <c r="B283" s="126" t="str">
        <f>IF(AND(Planungsübersicht!$E341&gt;1990,TYPE(Planungsübersicht!$E341)=1),Planungsübersicht!C341," ")</f>
        <v xml:space="preserve"> </v>
      </c>
      <c r="C283" s="126" t="str">
        <f>IF(AND(Planungsübersicht!$E341&gt;1990,TYPE(Planungsübersicht!$E341)=1),Planungsübersicht!D341," ")</f>
        <v xml:space="preserve"> </v>
      </c>
      <c r="D283" s="126" t="str">
        <f>IF(AND(Planungsübersicht!$E341&gt;1990,TYPE(Planungsübersicht!$E341)=1),Planungsübersicht!E341," ")</f>
        <v xml:space="preserve"> </v>
      </c>
      <c r="E283" s="127" t="str">
        <f>IF(AND(Planungsübersicht!$E341&gt;1990,TYPE(Planungsübersicht!$E341)=1),Planungsübersicht!F341," ")</f>
        <v xml:space="preserve"> </v>
      </c>
      <c r="F283" s="126" t="str">
        <f>IF(AND(Planungsübersicht!$E341&gt;1990,TYPE(Planungsübersicht!$E341)=1),Planungsübersicht!G341," ")</f>
        <v xml:space="preserve"> </v>
      </c>
      <c r="G283" s="126" t="str">
        <f>IF(AND(Planungsübersicht!$E341&gt;1990,TYPE(Planungsübersicht!$E341)=1),Planungsübersicht!H341," ")</f>
        <v xml:space="preserve"> </v>
      </c>
      <c r="H283" s="126" t="str">
        <f>IF(AND(Planungsübersicht!$E341&gt;1990,TYPE(Planungsübersicht!$E341)=1),MAX(Planungsübersicht!I341:Z341)," ")</f>
        <v xml:space="preserve"> </v>
      </c>
    </row>
    <row r="284" spans="2:8">
      <c r="B284" s="126" t="str">
        <f>IF(AND(Planungsübersicht!$E342&gt;1990,TYPE(Planungsübersicht!$E342)=1),Planungsübersicht!C342," ")</f>
        <v xml:space="preserve"> </v>
      </c>
      <c r="C284" s="126" t="str">
        <f>IF(AND(Planungsübersicht!$E342&gt;1990,TYPE(Planungsübersicht!$E342)=1),Planungsübersicht!D342," ")</f>
        <v xml:space="preserve"> </v>
      </c>
      <c r="D284" s="126" t="str">
        <f>IF(AND(Planungsübersicht!$E342&gt;1990,TYPE(Planungsübersicht!$E342)=1),Planungsübersicht!E342," ")</f>
        <v xml:space="preserve"> </v>
      </c>
      <c r="E284" s="127" t="str">
        <f>IF(AND(Planungsübersicht!$E342&gt;1990,TYPE(Planungsübersicht!$E342)=1),Planungsübersicht!F342," ")</f>
        <v xml:space="preserve"> </v>
      </c>
      <c r="F284" s="126" t="str">
        <f>IF(AND(Planungsübersicht!$E342&gt;1990,TYPE(Planungsübersicht!$E342)=1),Planungsübersicht!G342," ")</f>
        <v xml:space="preserve"> </v>
      </c>
      <c r="G284" s="126" t="str">
        <f>IF(AND(Planungsübersicht!$E342&gt;1990,TYPE(Planungsübersicht!$E342)=1),Planungsübersicht!H342," ")</f>
        <v xml:space="preserve"> </v>
      </c>
      <c r="H284" s="126" t="str">
        <f>IF(AND(Planungsübersicht!$E342&gt;1990,TYPE(Planungsübersicht!$E342)=1),MAX(Planungsübersicht!I342:Z342)," ")</f>
        <v xml:space="preserve"> </v>
      </c>
    </row>
    <row r="285" spans="2:8">
      <c r="B285" s="126" t="str">
        <f>IF(AND(Planungsübersicht!$E343&gt;1990,TYPE(Planungsübersicht!$E343)=1),Planungsübersicht!C343," ")</f>
        <v xml:space="preserve"> </v>
      </c>
      <c r="C285" s="126" t="str">
        <f>IF(AND(Planungsübersicht!$E343&gt;1990,TYPE(Planungsübersicht!$E343)=1),Planungsübersicht!D343," ")</f>
        <v xml:space="preserve"> </v>
      </c>
      <c r="D285" s="126" t="str">
        <f>IF(AND(Planungsübersicht!$E343&gt;1990,TYPE(Planungsübersicht!$E343)=1),Planungsübersicht!E343," ")</f>
        <v xml:space="preserve"> </v>
      </c>
      <c r="E285" s="127" t="str">
        <f>IF(AND(Planungsübersicht!$E343&gt;1990,TYPE(Planungsübersicht!$E343)=1),Planungsübersicht!F343," ")</f>
        <v xml:space="preserve"> </v>
      </c>
      <c r="F285" s="126" t="str">
        <f>IF(AND(Planungsübersicht!$E343&gt;1990,TYPE(Planungsübersicht!$E343)=1),Planungsübersicht!G343," ")</f>
        <v xml:space="preserve"> </v>
      </c>
      <c r="G285" s="126" t="str">
        <f>IF(AND(Planungsübersicht!$E343&gt;1990,TYPE(Planungsübersicht!$E343)=1),Planungsübersicht!H343," ")</f>
        <v xml:space="preserve"> </v>
      </c>
      <c r="H285" s="126" t="str">
        <f>IF(AND(Planungsübersicht!$E343&gt;1990,TYPE(Planungsübersicht!$E343)=1),MAX(Planungsübersicht!I343:Z343)," ")</f>
        <v xml:space="preserve"> </v>
      </c>
    </row>
    <row r="286" spans="2:8">
      <c r="B286" s="126" t="str">
        <f>IF(AND(Planungsübersicht!$E344&gt;1990,TYPE(Planungsübersicht!$E344)=1),Planungsübersicht!C344," ")</f>
        <v xml:space="preserve"> </v>
      </c>
      <c r="C286" s="126" t="str">
        <f>IF(AND(Planungsübersicht!$E344&gt;1990,TYPE(Planungsübersicht!$E344)=1),Planungsübersicht!D344," ")</f>
        <v xml:space="preserve"> </v>
      </c>
      <c r="D286" s="126" t="str">
        <f>IF(AND(Planungsübersicht!$E344&gt;1990,TYPE(Planungsübersicht!$E344)=1),Planungsübersicht!E344," ")</f>
        <v xml:space="preserve"> </v>
      </c>
      <c r="E286" s="127" t="str">
        <f>IF(AND(Planungsübersicht!$E344&gt;1990,TYPE(Planungsübersicht!$E344)=1),Planungsübersicht!F344," ")</f>
        <v xml:space="preserve"> </v>
      </c>
      <c r="F286" s="126" t="str">
        <f>IF(AND(Planungsübersicht!$E344&gt;1990,TYPE(Planungsübersicht!$E344)=1),Planungsübersicht!G344," ")</f>
        <v xml:space="preserve"> </v>
      </c>
      <c r="G286" s="126" t="str">
        <f>IF(AND(Planungsübersicht!$E344&gt;1990,TYPE(Planungsübersicht!$E344)=1),Planungsübersicht!H344," ")</f>
        <v xml:space="preserve"> </v>
      </c>
      <c r="H286" s="126" t="str">
        <f>IF(AND(Planungsübersicht!$E344&gt;1990,TYPE(Planungsübersicht!$E344)=1),MAX(Planungsübersicht!I344:Z344)," ")</f>
        <v xml:space="preserve"> </v>
      </c>
    </row>
    <row r="287" spans="2:8">
      <c r="B287" s="126" t="str">
        <f>IF(AND(Planungsübersicht!$E345&gt;1990,TYPE(Planungsübersicht!$E345)=1),Planungsübersicht!C345," ")</f>
        <v xml:space="preserve"> </v>
      </c>
      <c r="C287" s="126" t="str">
        <f>IF(AND(Planungsübersicht!$E345&gt;1990,TYPE(Planungsübersicht!$E345)=1),Planungsübersicht!D345," ")</f>
        <v xml:space="preserve"> </v>
      </c>
      <c r="D287" s="126" t="str">
        <f>IF(AND(Planungsübersicht!$E345&gt;1990,TYPE(Planungsübersicht!$E345)=1),Planungsübersicht!E345," ")</f>
        <v xml:space="preserve"> </v>
      </c>
      <c r="E287" s="127" t="str">
        <f>IF(AND(Planungsübersicht!$E345&gt;1990,TYPE(Planungsübersicht!$E345)=1),Planungsübersicht!F345," ")</f>
        <v xml:space="preserve"> </v>
      </c>
      <c r="F287" s="126" t="str">
        <f>IF(AND(Planungsübersicht!$E345&gt;1990,TYPE(Planungsübersicht!$E345)=1),Planungsübersicht!G345," ")</f>
        <v xml:space="preserve"> </v>
      </c>
      <c r="G287" s="126" t="str">
        <f>IF(AND(Planungsübersicht!$E345&gt;1990,TYPE(Planungsübersicht!$E345)=1),Planungsübersicht!H345," ")</f>
        <v xml:space="preserve"> </v>
      </c>
      <c r="H287" s="126" t="str">
        <f>IF(AND(Planungsübersicht!$E345&gt;1990,TYPE(Planungsübersicht!$E345)=1),MAX(Planungsübersicht!I345:Z345)," ")</f>
        <v xml:space="preserve"> </v>
      </c>
    </row>
    <row r="288" spans="2:8">
      <c r="B288" s="126" t="str">
        <f>IF(AND(Planungsübersicht!$E346&gt;1990,TYPE(Planungsübersicht!$E346)=1),Planungsübersicht!C346," ")</f>
        <v xml:space="preserve"> </v>
      </c>
      <c r="C288" s="126" t="str">
        <f>IF(AND(Planungsübersicht!$E346&gt;1990,TYPE(Planungsübersicht!$E346)=1),Planungsübersicht!D346," ")</f>
        <v xml:space="preserve"> </v>
      </c>
      <c r="D288" s="126" t="str">
        <f>IF(AND(Planungsübersicht!$E346&gt;1990,TYPE(Planungsübersicht!$E346)=1),Planungsübersicht!E346," ")</f>
        <v xml:space="preserve"> </v>
      </c>
      <c r="E288" s="127" t="str">
        <f>IF(AND(Planungsübersicht!$E346&gt;1990,TYPE(Planungsübersicht!$E346)=1),Planungsübersicht!F346," ")</f>
        <v xml:space="preserve"> </v>
      </c>
      <c r="F288" s="126" t="str">
        <f>IF(AND(Planungsübersicht!$E346&gt;1990,TYPE(Planungsübersicht!$E346)=1),Planungsübersicht!G346," ")</f>
        <v xml:space="preserve"> </v>
      </c>
      <c r="G288" s="126" t="str">
        <f>IF(AND(Planungsübersicht!$E346&gt;1990,TYPE(Planungsübersicht!$E346)=1),Planungsübersicht!H346," ")</f>
        <v xml:space="preserve"> </v>
      </c>
      <c r="H288" s="126" t="str">
        <f>IF(AND(Planungsübersicht!$E346&gt;1990,TYPE(Planungsübersicht!$E346)=1),MAX(Planungsübersicht!I346:Z346)," ")</f>
        <v xml:space="preserve"> </v>
      </c>
    </row>
    <row r="289" spans="2:8">
      <c r="B289" s="126" t="str">
        <f>IF(AND(Planungsübersicht!$E347&gt;1990,TYPE(Planungsübersicht!$E347)=1),Planungsübersicht!C347," ")</f>
        <v xml:space="preserve"> </v>
      </c>
      <c r="C289" s="126" t="str">
        <f>IF(AND(Planungsübersicht!$E347&gt;1990,TYPE(Planungsübersicht!$E347)=1),Planungsübersicht!D347," ")</f>
        <v xml:space="preserve"> </v>
      </c>
      <c r="D289" s="126" t="str">
        <f>IF(AND(Planungsübersicht!$E347&gt;1990,TYPE(Planungsübersicht!$E347)=1),Planungsübersicht!E347," ")</f>
        <v xml:space="preserve"> </v>
      </c>
      <c r="E289" s="127" t="str">
        <f>IF(AND(Planungsübersicht!$E347&gt;1990,TYPE(Planungsübersicht!$E347)=1),Planungsübersicht!F347," ")</f>
        <v xml:space="preserve"> </v>
      </c>
      <c r="F289" s="126" t="str">
        <f>IF(AND(Planungsübersicht!$E347&gt;1990,TYPE(Planungsübersicht!$E347)=1),Planungsübersicht!G347," ")</f>
        <v xml:space="preserve"> </v>
      </c>
      <c r="G289" s="126" t="str">
        <f>IF(AND(Planungsübersicht!$E347&gt;1990,TYPE(Planungsübersicht!$E347)=1),Planungsübersicht!H347," ")</f>
        <v xml:space="preserve"> </v>
      </c>
      <c r="H289" s="126" t="str">
        <f>IF(AND(Planungsübersicht!$E347&gt;1990,TYPE(Planungsübersicht!$E347)=1),MAX(Planungsübersicht!I347:Z347)," ")</f>
        <v xml:space="preserve"> </v>
      </c>
    </row>
    <row r="290" spans="2:8">
      <c r="B290" s="126" t="str">
        <f>IF(AND(Planungsübersicht!$E348&gt;1990,TYPE(Planungsübersicht!$E348)=1),Planungsübersicht!C348," ")</f>
        <v xml:space="preserve"> </v>
      </c>
      <c r="C290" s="126" t="str">
        <f>IF(AND(Planungsübersicht!$E348&gt;1990,TYPE(Planungsübersicht!$E348)=1),Planungsübersicht!D348," ")</f>
        <v xml:space="preserve"> </v>
      </c>
      <c r="D290" s="126" t="str">
        <f>IF(AND(Planungsübersicht!$E348&gt;1990,TYPE(Planungsübersicht!$E348)=1),Planungsübersicht!E348," ")</f>
        <v xml:space="preserve"> </v>
      </c>
      <c r="E290" s="127" t="str">
        <f>IF(AND(Planungsübersicht!$E348&gt;1990,TYPE(Planungsübersicht!$E348)=1),Planungsübersicht!F348," ")</f>
        <v xml:space="preserve"> </v>
      </c>
      <c r="F290" s="126" t="str">
        <f>IF(AND(Planungsübersicht!$E348&gt;1990,TYPE(Planungsübersicht!$E348)=1),Planungsübersicht!G348," ")</f>
        <v xml:space="preserve"> </v>
      </c>
      <c r="G290" s="126" t="str">
        <f>IF(AND(Planungsübersicht!$E348&gt;1990,TYPE(Planungsübersicht!$E348)=1),Planungsübersicht!H348," ")</f>
        <v xml:space="preserve"> </v>
      </c>
      <c r="H290" s="126" t="str">
        <f>IF(AND(Planungsübersicht!$E348&gt;1990,TYPE(Planungsübersicht!$E348)=1),MAX(Planungsübersicht!I348:Z348)," ")</f>
        <v xml:space="preserve"> </v>
      </c>
    </row>
    <row r="291" spans="2:8">
      <c r="B291" s="126" t="str">
        <f>IF(AND(Planungsübersicht!$E349&gt;1990,TYPE(Planungsübersicht!$E349)=1),Planungsübersicht!C349," ")</f>
        <v xml:space="preserve"> </v>
      </c>
      <c r="C291" s="126" t="str">
        <f>IF(AND(Planungsübersicht!$E349&gt;1990,TYPE(Planungsübersicht!$E349)=1),Planungsübersicht!D349," ")</f>
        <v xml:space="preserve"> </v>
      </c>
      <c r="D291" s="126" t="str">
        <f>IF(AND(Planungsübersicht!$E349&gt;1990,TYPE(Planungsübersicht!$E349)=1),Planungsübersicht!E349," ")</f>
        <v xml:space="preserve"> </v>
      </c>
      <c r="E291" s="127" t="str">
        <f>IF(AND(Planungsübersicht!$E349&gt;1990,TYPE(Planungsübersicht!$E349)=1),Planungsübersicht!F349," ")</f>
        <v xml:space="preserve"> </v>
      </c>
      <c r="F291" s="126" t="str">
        <f>IF(AND(Planungsübersicht!$E349&gt;1990,TYPE(Planungsübersicht!$E349)=1),Planungsübersicht!G349," ")</f>
        <v xml:space="preserve"> </v>
      </c>
      <c r="G291" s="126" t="str">
        <f>IF(AND(Planungsübersicht!$E349&gt;1990,TYPE(Planungsübersicht!$E349)=1),Planungsübersicht!H349," ")</f>
        <v xml:space="preserve"> </v>
      </c>
      <c r="H291" s="126" t="str">
        <f>IF(AND(Planungsübersicht!$E349&gt;1990,TYPE(Planungsübersicht!$E349)=1),MAX(Planungsübersicht!I349:Z349)," ")</f>
        <v xml:space="preserve"> </v>
      </c>
    </row>
    <row r="292" spans="2:8">
      <c r="B292" s="126" t="str">
        <f>IF(AND(Planungsübersicht!$E350&gt;1990,TYPE(Planungsübersicht!$E350)=1),Planungsübersicht!C350," ")</f>
        <v xml:space="preserve"> </v>
      </c>
      <c r="C292" s="126" t="str">
        <f>IF(AND(Planungsübersicht!$E350&gt;1990,TYPE(Planungsübersicht!$E350)=1),Planungsübersicht!D350," ")</f>
        <v xml:space="preserve"> </v>
      </c>
      <c r="D292" s="126" t="str">
        <f>IF(AND(Planungsübersicht!$E350&gt;1990,TYPE(Planungsübersicht!$E350)=1),Planungsübersicht!E350," ")</f>
        <v xml:space="preserve"> </v>
      </c>
      <c r="E292" s="127" t="str">
        <f>IF(AND(Planungsübersicht!$E350&gt;1990,TYPE(Planungsübersicht!$E350)=1),Planungsübersicht!F350," ")</f>
        <v xml:space="preserve"> </v>
      </c>
      <c r="F292" s="126" t="str">
        <f>IF(AND(Planungsübersicht!$E350&gt;1990,TYPE(Planungsübersicht!$E350)=1),Planungsübersicht!G350," ")</f>
        <v xml:space="preserve"> </v>
      </c>
      <c r="G292" s="126" t="str">
        <f>IF(AND(Planungsübersicht!$E350&gt;1990,TYPE(Planungsübersicht!$E350)=1),Planungsübersicht!H350," ")</f>
        <v xml:space="preserve"> </v>
      </c>
      <c r="H292" s="126" t="str">
        <f>IF(AND(Planungsübersicht!$E350&gt;1990,TYPE(Planungsübersicht!$E350)=1),MAX(Planungsübersicht!I350:Z350)," ")</f>
        <v xml:space="preserve"> </v>
      </c>
    </row>
    <row r="293" spans="2:8">
      <c r="B293" s="126" t="str">
        <f>IF(AND(Planungsübersicht!$E351&gt;1990,TYPE(Planungsübersicht!$E351)=1),Planungsübersicht!C351," ")</f>
        <v xml:space="preserve"> </v>
      </c>
      <c r="C293" s="126" t="str">
        <f>IF(AND(Planungsübersicht!$E351&gt;1990,TYPE(Planungsübersicht!$E351)=1),Planungsübersicht!D351," ")</f>
        <v xml:space="preserve"> </v>
      </c>
      <c r="D293" s="126" t="str">
        <f>IF(AND(Planungsübersicht!$E351&gt;1990,TYPE(Planungsübersicht!$E351)=1),Planungsübersicht!E351," ")</f>
        <v xml:space="preserve"> </v>
      </c>
      <c r="E293" s="127" t="str">
        <f>IF(AND(Planungsübersicht!$E351&gt;1990,TYPE(Planungsübersicht!$E351)=1),Planungsübersicht!F351," ")</f>
        <v xml:space="preserve"> </v>
      </c>
      <c r="F293" s="126" t="str">
        <f>IF(AND(Planungsübersicht!$E351&gt;1990,TYPE(Planungsübersicht!$E351)=1),Planungsübersicht!G351," ")</f>
        <v xml:space="preserve"> </v>
      </c>
      <c r="G293" s="126" t="str">
        <f>IF(AND(Planungsübersicht!$E351&gt;1990,TYPE(Planungsübersicht!$E351)=1),Planungsübersicht!H351," ")</f>
        <v xml:space="preserve"> </v>
      </c>
      <c r="H293" s="126" t="str">
        <f>IF(AND(Planungsübersicht!$E351&gt;1990,TYPE(Planungsübersicht!$E351)=1),MAX(Planungsübersicht!I351:Z351)," ")</f>
        <v xml:space="preserve"> </v>
      </c>
    </row>
    <row r="294" spans="2:8">
      <c r="B294" s="126" t="str">
        <f>IF(AND(Planungsübersicht!$E352&gt;1990,TYPE(Planungsübersicht!$E352)=1),Planungsübersicht!C352," ")</f>
        <v xml:space="preserve"> </v>
      </c>
      <c r="C294" s="126" t="str">
        <f>IF(AND(Planungsübersicht!$E352&gt;1990,TYPE(Planungsübersicht!$E352)=1),Planungsübersicht!D352," ")</f>
        <v xml:space="preserve"> </v>
      </c>
      <c r="D294" s="126" t="str">
        <f>IF(AND(Planungsübersicht!$E352&gt;1990,TYPE(Planungsübersicht!$E352)=1),Planungsübersicht!E352," ")</f>
        <v xml:space="preserve"> </v>
      </c>
      <c r="E294" s="127" t="str">
        <f>IF(AND(Planungsübersicht!$E352&gt;1990,TYPE(Planungsübersicht!$E352)=1),Planungsübersicht!F352," ")</f>
        <v xml:space="preserve"> </v>
      </c>
      <c r="F294" s="126" t="str">
        <f>IF(AND(Planungsübersicht!$E352&gt;1990,TYPE(Planungsübersicht!$E352)=1),Planungsübersicht!G352," ")</f>
        <v xml:space="preserve"> </v>
      </c>
      <c r="G294" s="126" t="str">
        <f>IF(AND(Planungsübersicht!$E352&gt;1990,TYPE(Planungsübersicht!$E352)=1),Planungsübersicht!H352," ")</f>
        <v xml:space="preserve"> </v>
      </c>
      <c r="H294" s="126" t="str">
        <f>IF(AND(Planungsübersicht!$E352&gt;1990,TYPE(Planungsübersicht!$E352)=1),MAX(Planungsübersicht!I352:Z352)," ")</f>
        <v xml:space="preserve"> </v>
      </c>
    </row>
    <row r="295" spans="2:8">
      <c r="B295" s="126" t="str">
        <f>IF(AND(Planungsübersicht!$E353&gt;1990,TYPE(Planungsübersicht!$E353)=1),Planungsübersicht!C353," ")</f>
        <v xml:space="preserve"> </v>
      </c>
      <c r="C295" s="126" t="str">
        <f>IF(AND(Planungsübersicht!$E353&gt;1990,TYPE(Planungsübersicht!$E353)=1),Planungsübersicht!D353," ")</f>
        <v xml:space="preserve"> </v>
      </c>
      <c r="D295" s="126" t="str">
        <f>IF(AND(Planungsübersicht!$E353&gt;1990,TYPE(Planungsübersicht!$E353)=1),Planungsübersicht!E353," ")</f>
        <v xml:space="preserve"> </v>
      </c>
      <c r="E295" s="127" t="str">
        <f>IF(AND(Planungsübersicht!$E353&gt;1990,TYPE(Planungsübersicht!$E353)=1),Planungsübersicht!F353," ")</f>
        <v xml:space="preserve"> </v>
      </c>
      <c r="F295" s="126" t="str">
        <f>IF(AND(Planungsübersicht!$E353&gt;1990,TYPE(Planungsübersicht!$E353)=1),Planungsübersicht!G353," ")</f>
        <v xml:space="preserve"> </v>
      </c>
      <c r="G295" s="126" t="str">
        <f>IF(AND(Planungsübersicht!$E353&gt;1990,TYPE(Planungsübersicht!$E353)=1),Planungsübersicht!H353," ")</f>
        <v xml:space="preserve"> </v>
      </c>
      <c r="H295" s="126" t="str">
        <f>IF(AND(Planungsübersicht!$E353&gt;1990,TYPE(Planungsübersicht!$E353)=1),MAX(Planungsübersicht!I353:Z353)," ")</f>
        <v xml:space="preserve"> </v>
      </c>
    </row>
    <row r="296" spans="2:8">
      <c r="B296" s="126" t="str">
        <f>IF(AND(Planungsübersicht!$E354&gt;1990,TYPE(Planungsübersicht!$E354)=1),Planungsübersicht!C354," ")</f>
        <v xml:space="preserve"> </v>
      </c>
      <c r="C296" s="126" t="str">
        <f>IF(AND(Planungsübersicht!$E354&gt;1990,TYPE(Planungsübersicht!$E354)=1),Planungsübersicht!D354," ")</f>
        <v xml:space="preserve"> </v>
      </c>
      <c r="D296" s="126" t="str">
        <f>IF(AND(Planungsübersicht!$E354&gt;1990,TYPE(Planungsübersicht!$E354)=1),Planungsübersicht!E354," ")</f>
        <v xml:space="preserve"> </v>
      </c>
      <c r="E296" s="127" t="str">
        <f>IF(AND(Planungsübersicht!$E354&gt;1990,TYPE(Planungsübersicht!$E354)=1),Planungsübersicht!F354," ")</f>
        <v xml:space="preserve"> </v>
      </c>
      <c r="F296" s="126" t="str">
        <f>IF(AND(Planungsübersicht!$E354&gt;1990,TYPE(Planungsübersicht!$E354)=1),Planungsübersicht!G354," ")</f>
        <v xml:space="preserve"> </v>
      </c>
      <c r="G296" s="126" t="str">
        <f>IF(AND(Planungsübersicht!$E354&gt;1990,TYPE(Planungsübersicht!$E354)=1),Planungsübersicht!H354," ")</f>
        <v xml:space="preserve"> </v>
      </c>
      <c r="H296" s="126" t="str">
        <f>IF(AND(Planungsübersicht!$E354&gt;1990,TYPE(Planungsübersicht!$E354)=1),MAX(Planungsübersicht!I354:Z354)," ")</f>
        <v xml:space="preserve"> </v>
      </c>
    </row>
    <row r="297" spans="2:8">
      <c r="B297" s="126" t="str">
        <f>IF(AND(Planungsübersicht!$E355&gt;1990,TYPE(Planungsübersicht!$E355)=1),Planungsübersicht!C355," ")</f>
        <v xml:space="preserve"> </v>
      </c>
      <c r="C297" s="126" t="str">
        <f>IF(AND(Planungsübersicht!$E355&gt;1990,TYPE(Planungsübersicht!$E355)=1),Planungsübersicht!D355," ")</f>
        <v xml:space="preserve"> </v>
      </c>
      <c r="D297" s="126" t="str">
        <f>IF(AND(Planungsübersicht!$E355&gt;1990,TYPE(Planungsübersicht!$E355)=1),Planungsübersicht!E355," ")</f>
        <v xml:space="preserve"> </v>
      </c>
      <c r="E297" s="127" t="str">
        <f>IF(AND(Planungsübersicht!$E355&gt;1990,TYPE(Planungsübersicht!$E355)=1),Planungsübersicht!F355," ")</f>
        <v xml:space="preserve"> </v>
      </c>
      <c r="F297" s="126" t="str">
        <f>IF(AND(Planungsübersicht!$E355&gt;1990,TYPE(Planungsübersicht!$E355)=1),Planungsübersicht!G355," ")</f>
        <v xml:space="preserve"> </v>
      </c>
      <c r="G297" s="126" t="str">
        <f>IF(AND(Planungsübersicht!$E355&gt;1990,TYPE(Planungsübersicht!$E355)=1),Planungsübersicht!H355," ")</f>
        <v xml:space="preserve"> </v>
      </c>
      <c r="H297" s="126" t="str">
        <f>IF(AND(Planungsübersicht!$E355&gt;1990,TYPE(Planungsübersicht!$E355)=1),MAX(Planungsübersicht!I355:Z355)," ")</f>
        <v xml:space="preserve"> </v>
      </c>
    </row>
    <row r="298" spans="2:8">
      <c r="B298" s="126" t="str">
        <f>IF(AND(Planungsübersicht!$E356&gt;1990,TYPE(Planungsübersicht!$E356)=1),Planungsübersicht!C356," ")</f>
        <v xml:space="preserve"> </v>
      </c>
      <c r="C298" s="126" t="str">
        <f>IF(AND(Planungsübersicht!$E356&gt;1990,TYPE(Planungsübersicht!$E356)=1),Planungsübersicht!D356," ")</f>
        <v xml:space="preserve"> </v>
      </c>
      <c r="D298" s="126" t="str">
        <f>IF(AND(Planungsübersicht!$E356&gt;1990,TYPE(Planungsübersicht!$E356)=1),Planungsübersicht!E356," ")</f>
        <v xml:space="preserve"> </v>
      </c>
      <c r="E298" s="127" t="str">
        <f>IF(AND(Planungsübersicht!$E356&gt;1990,TYPE(Planungsübersicht!$E356)=1),Planungsübersicht!F356," ")</f>
        <v xml:space="preserve"> </v>
      </c>
      <c r="F298" s="126" t="str">
        <f>IF(AND(Planungsübersicht!$E356&gt;1990,TYPE(Planungsübersicht!$E356)=1),Planungsübersicht!G356," ")</f>
        <v xml:space="preserve"> </v>
      </c>
      <c r="G298" s="126" t="str">
        <f>IF(AND(Planungsübersicht!$E356&gt;1990,TYPE(Planungsübersicht!$E356)=1),Planungsübersicht!H356," ")</f>
        <v xml:space="preserve"> </v>
      </c>
      <c r="H298" s="126" t="str">
        <f>IF(AND(Planungsübersicht!$E356&gt;1990,TYPE(Planungsübersicht!$E356)=1),MAX(Planungsübersicht!I356:Z356)," ")</f>
        <v xml:space="preserve"> </v>
      </c>
    </row>
  </sheetData>
  <autoFilter ref="B5:H298">
    <sortState ref="B6:H298">
      <sortCondition ref="D5:D97"/>
      <sortCondition ref="D2:D94"/>
    </sortState>
  </autoFilter>
  <mergeCells count="2">
    <mergeCell ref="C3:H3"/>
    <mergeCell ref="C4:H4"/>
  </mergeCells>
  <conditionalFormatting sqref="B6:H298">
    <cfRule type="cellIs" dxfId="19" priority="20" stopIfTrue="1" operator="notEqual">
      <formula>" "</formula>
    </cfRule>
  </conditionalFormatting>
  <conditionalFormatting sqref="E6:E298">
    <cfRule type="containsText" dxfId="18" priority="1" operator="containsText" text="bisher nicht">
      <formula>NOT(ISERROR(SEARCH("bisher nicht",E6)))</formula>
    </cfRule>
    <cfRule type="containsText" dxfId="17" priority="2" operator="containsText" text="umgesetzt">
      <formula>NOT(ISERROR(SEARCH("umgesetzt",E6)))</formula>
    </cfRule>
    <cfRule type="containsText" dxfId="16" priority="3" operator="containsText" text="wird laufend umgesetzt">
      <formula>NOT(ISERROR(SEARCH("wird laufend umgesetzt",E6)))</formula>
    </cfRule>
    <cfRule type="containsText" dxfId="15" priority="12" operator="containsText" text="Umsetzung nicht möglich">
      <formula>NOT(ISERROR(SEARCH("Umsetzung nicht möglich",E6)))</formula>
    </cfRule>
    <cfRule type="containsText" dxfId="14" priority="13" operator="containsText" text="noch offen">
      <formula>NOT(ISERROR(SEARCH("noch offen",E6)))</formula>
    </cfRule>
    <cfRule type="containsText" priority="14" operator="containsText" text="umgesetzt">
      <formula>NOT(ISERROR(SEARCH("umgesetzt",E6)))</formula>
    </cfRule>
    <cfRule type="containsText" dxfId="13" priority="15" operator="containsText" text="umgesetzt">
      <formula>NOT(ISERROR(SEARCH("umgesetzt",E6)))</formula>
    </cfRule>
    <cfRule type="containsText" dxfId="12" priority="16" operator="containsText" text="zukünftiger Termin">
      <formula>NOT(ISERROR(SEARCH("zukünftiger Termin",E6)))</formula>
    </cfRule>
    <cfRule type="containsText" dxfId="11" priority="17" operator="containsText" text="zukünftiger Termin">
      <formula>NOT(ISERROR(SEARCH("zukünftiger Termin",E6)))</formula>
    </cfRule>
    <cfRule type="containsText" dxfId="10" priority="18" operator="containsText" text="zukünftiger Termin">
      <formula>NOT(ISERROR(SEARCH("zukünftiger Termin",E6)))</formula>
    </cfRule>
    <cfRule type="containsText" dxfId="9" priority="19" operator="containsText" text="in Umsetzung">
      <formula>NOT(ISERROR(SEARCH("in Umsetzung",E6)))</formula>
    </cfRule>
  </conditionalFormatting>
  <pageMargins left="0.7" right="0.7" top="0.78740157500000008" bottom="0.78740157500000008" header="0.3" footer="0.3"/>
  <pageSetup paperSize="9" firstPageNumber="214748364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BA301"/>
  <sheetViews>
    <sheetView workbookViewId="0">
      <pane xSplit="3" ySplit="4" topLeftCell="D5" activePane="bottomRight" state="frozen"/>
      <selection activeCell="D26" sqref="D26"/>
      <selection pane="topRight"/>
      <selection pane="bottomLeft"/>
      <selection pane="bottomRight" activeCell="D5" sqref="D5"/>
    </sheetView>
  </sheetViews>
  <sheetFormatPr baseColWidth="10" defaultColWidth="11.44140625" defaultRowHeight="13.8"/>
  <cols>
    <col min="1" max="1" width="1.77734375" style="128" bestFit="1" customWidth="1"/>
    <col min="2" max="2" width="15.44140625" style="128" bestFit="1" customWidth="1"/>
    <col min="3" max="3" width="16.88671875" style="128" bestFit="1" customWidth="1"/>
    <col min="4" max="6" width="12.77734375" style="128" bestFit="1" customWidth="1"/>
    <col min="7" max="17" width="11.77734375" style="128" bestFit="1" customWidth="1"/>
    <col min="18" max="53" width="11.44140625" style="129" bestFit="1"/>
    <col min="54" max="54" width="11.44140625" style="128" bestFit="1"/>
    <col min="55" max="16384" width="11.44140625" style="128"/>
  </cols>
  <sheetData>
    <row r="1" spans="1:53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53" ht="24.6">
      <c r="A2" s="130"/>
      <c r="B2" s="131" t="s">
        <v>327</v>
      </c>
      <c r="C2" s="132"/>
      <c r="D2" s="132"/>
      <c r="E2" s="133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53" s="134" customFormat="1" ht="18">
      <c r="A3" s="135"/>
      <c r="B3" s="136"/>
      <c r="C3" s="137" t="s">
        <v>328</v>
      </c>
      <c r="D3" s="138">
        <f>Planungsübersicht!G13</f>
        <v>2019</v>
      </c>
      <c r="E3" s="138">
        <f>D3+1</f>
        <v>2020</v>
      </c>
      <c r="F3" s="138">
        <f t="shared" ref="F3:AU3" si="0">E3+1</f>
        <v>2021</v>
      </c>
      <c r="G3" s="138">
        <f t="shared" si="0"/>
        <v>2022</v>
      </c>
      <c r="H3" s="138">
        <f t="shared" si="0"/>
        <v>2023</v>
      </c>
      <c r="I3" s="138">
        <f t="shared" si="0"/>
        <v>2024</v>
      </c>
      <c r="J3" s="138">
        <f t="shared" si="0"/>
        <v>2025</v>
      </c>
      <c r="K3" s="138">
        <f t="shared" si="0"/>
        <v>2026</v>
      </c>
      <c r="L3" s="138">
        <f t="shared" si="0"/>
        <v>2027</v>
      </c>
      <c r="M3" s="138">
        <f t="shared" si="0"/>
        <v>2028</v>
      </c>
      <c r="N3" s="138">
        <f t="shared" si="0"/>
        <v>2029</v>
      </c>
      <c r="O3" s="138">
        <f t="shared" si="0"/>
        <v>2030</v>
      </c>
      <c r="P3" s="138">
        <f t="shared" si="0"/>
        <v>2031</v>
      </c>
      <c r="Q3" s="138">
        <f t="shared" si="0"/>
        <v>2032</v>
      </c>
      <c r="R3" s="138">
        <f t="shared" si="0"/>
        <v>2033</v>
      </c>
      <c r="S3" s="138">
        <f t="shared" si="0"/>
        <v>2034</v>
      </c>
      <c r="T3" s="138">
        <f t="shared" si="0"/>
        <v>2035</v>
      </c>
      <c r="U3" s="138">
        <f t="shared" si="0"/>
        <v>2036</v>
      </c>
      <c r="V3" s="138">
        <f t="shared" si="0"/>
        <v>2037</v>
      </c>
      <c r="W3" s="138">
        <f t="shared" si="0"/>
        <v>2038</v>
      </c>
      <c r="X3" s="138">
        <f t="shared" si="0"/>
        <v>2039</v>
      </c>
      <c r="Y3" s="138">
        <f t="shared" si="0"/>
        <v>2040</v>
      </c>
      <c r="Z3" s="138">
        <f t="shared" si="0"/>
        <v>2041</v>
      </c>
      <c r="AA3" s="138">
        <f t="shared" si="0"/>
        <v>2042</v>
      </c>
      <c r="AB3" s="138">
        <f t="shared" si="0"/>
        <v>2043</v>
      </c>
      <c r="AC3" s="138">
        <f t="shared" si="0"/>
        <v>2044</v>
      </c>
      <c r="AD3" s="138">
        <f t="shared" si="0"/>
        <v>2045</v>
      </c>
      <c r="AE3" s="138">
        <f t="shared" si="0"/>
        <v>2046</v>
      </c>
      <c r="AF3" s="138">
        <f t="shared" si="0"/>
        <v>2047</v>
      </c>
      <c r="AG3" s="138">
        <f t="shared" si="0"/>
        <v>2048</v>
      </c>
      <c r="AH3" s="138">
        <f t="shared" si="0"/>
        <v>2049</v>
      </c>
      <c r="AI3" s="138">
        <f t="shared" si="0"/>
        <v>2050</v>
      </c>
      <c r="AJ3" s="138">
        <f t="shared" si="0"/>
        <v>2051</v>
      </c>
      <c r="AK3" s="138">
        <f t="shared" si="0"/>
        <v>2052</v>
      </c>
      <c r="AL3" s="138">
        <f t="shared" si="0"/>
        <v>2053</v>
      </c>
      <c r="AM3" s="138">
        <f t="shared" si="0"/>
        <v>2054</v>
      </c>
      <c r="AN3" s="138">
        <f t="shared" si="0"/>
        <v>2055</v>
      </c>
      <c r="AO3" s="138">
        <f t="shared" si="0"/>
        <v>2056</v>
      </c>
      <c r="AP3" s="138">
        <f t="shared" si="0"/>
        <v>2057</v>
      </c>
      <c r="AQ3" s="138">
        <f t="shared" si="0"/>
        <v>2058</v>
      </c>
      <c r="AR3" s="138">
        <f t="shared" si="0"/>
        <v>2059</v>
      </c>
      <c r="AS3" s="138">
        <f t="shared" si="0"/>
        <v>2060</v>
      </c>
      <c r="AT3" s="138">
        <f t="shared" si="0"/>
        <v>2061</v>
      </c>
      <c r="AU3" s="138">
        <f t="shared" si="0"/>
        <v>2062</v>
      </c>
      <c r="AV3" s="139"/>
      <c r="AW3" s="139"/>
      <c r="AX3" s="139"/>
      <c r="AY3" s="139"/>
      <c r="AZ3" s="139"/>
      <c r="BA3" s="139"/>
    </row>
    <row r="4" spans="1:53" s="134" customFormat="1" ht="6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</row>
    <row r="5" spans="1:53">
      <c r="A5" s="140"/>
      <c r="B5" s="141" t="s">
        <v>329</v>
      </c>
      <c r="C5" s="142" t="s">
        <v>330</v>
      </c>
      <c r="D5" s="143">
        <f>379870+D19</f>
        <v>388813</v>
      </c>
      <c r="E5" s="143">
        <f>321287+E19</f>
        <v>323402</v>
      </c>
      <c r="F5" s="144">
        <v>290740</v>
      </c>
      <c r="G5" s="143">
        <v>311757</v>
      </c>
      <c r="H5" s="143">
        <v>349216</v>
      </c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5"/>
    </row>
    <row r="6" spans="1:53">
      <c r="A6" s="140"/>
      <c r="B6" s="146" t="s">
        <v>331</v>
      </c>
      <c r="C6" s="147" t="s">
        <v>332</v>
      </c>
      <c r="D6" s="148">
        <f>294483+D20</f>
        <v>302400</v>
      </c>
      <c r="E6" s="148">
        <f>257274+E20</f>
        <v>265774</v>
      </c>
      <c r="F6" s="149">
        <v>270751</v>
      </c>
      <c r="G6" s="148">
        <v>281108</v>
      </c>
      <c r="H6" s="148">
        <v>275793</v>
      </c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50"/>
    </row>
    <row r="7" spans="1:53">
      <c r="A7" s="140"/>
      <c r="B7" s="146" t="s">
        <v>333</v>
      </c>
      <c r="C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50"/>
    </row>
    <row r="8" spans="1:53" s="134" customFormat="1" ht="18" customHeight="1">
      <c r="A8" s="135"/>
      <c r="B8" s="151"/>
      <c r="C8" s="152" t="s">
        <v>334</v>
      </c>
      <c r="D8" s="153">
        <f>SUM(D5:D7)</f>
        <v>691213</v>
      </c>
      <c r="E8" s="153">
        <f>SUM(E5:E7)</f>
        <v>589176</v>
      </c>
      <c r="F8" s="153">
        <f t="shared" ref="F8:Q8" si="1">SUM(F5:F7)</f>
        <v>561491</v>
      </c>
      <c r="G8" s="153">
        <f t="shared" si="1"/>
        <v>592865</v>
      </c>
      <c r="H8" s="153">
        <f t="shared" si="1"/>
        <v>625009</v>
      </c>
      <c r="I8" s="153">
        <f t="shared" si="1"/>
        <v>0</v>
      </c>
      <c r="J8" s="153">
        <f t="shared" si="1"/>
        <v>0</v>
      </c>
      <c r="K8" s="153">
        <f t="shared" si="1"/>
        <v>0</v>
      </c>
      <c r="L8" s="153">
        <f t="shared" si="1"/>
        <v>0</v>
      </c>
      <c r="M8" s="153">
        <f t="shared" si="1"/>
        <v>0</v>
      </c>
      <c r="N8" s="153">
        <f t="shared" si="1"/>
        <v>0</v>
      </c>
      <c r="O8" s="153">
        <f t="shared" si="1"/>
        <v>0</v>
      </c>
      <c r="P8" s="153">
        <f t="shared" si="1"/>
        <v>0</v>
      </c>
      <c r="Q8" s="153">
        <f t="shared" si="1"/>
        <v>0</v>
      </c>
      <c r="R8" s="153">
        <f t="shared" ref="R8:AU8" si="2">SUM(R5:R7)</f>
        <v>0</v>
      </c>
      <c r="S8" s="153">
        <f t="shared" si="2"/>
        <v>0</v>
      </c>
      <c r="T8" s="153">
        <f t="shared" si="2"/>
        <v>0</v>
      </c>
      <c r="U8" s="153">
        <f t="shared" si="2"/>
        <v>0</v>
      </c>
      <c r="V8" s="153">
        <f t="shared" si="2"/>
        <v>0</v>
      </c>
      <c r="W8" s="153">
        <f t="shared" si="2"/>
        <v>0</v>
      </c>
      <c r="X8" s="153">
        <f t="shared" si="2"/>
        <v>0</v>
      </c>
      <c r="Y8" s="153">
        <f t="shared" si="2"/>
        <v>0</v>
      </c>
      <c r="Z8" s="153">
        <f t="shared" si="2"/>
        <v>0</v>
      </c>
      <c r="AA8" s="153">
        <f t="shared" si="2"/>
        <v>0</v>
      </c>
      <c r="AB8" s="153">
        <f t="shared" si="2"/>
        <v>0</v>
      </c>
      <c r="AC8" s="153">
        <f t="shared" si="2"/>
        <v>0</v>
      </c>
      <c r="AD8" s="153">
        <f t="shared" si="2"/>
        <v>0</v>
      </c>
      <c r="AE8" s="153">
        <f t="shared" si="2"/>
        <v>0</v>
      </c>
      <c r="AF8" s="153">
        <f t="shared" si="2"/>
        <v>0</v>
      </c>
      <c r="AG8" s="153">
        <f t="shared" si="2"/>
        <v>0</v>
      </c>
      <c r="AH8" s="153">
        <f t="shared" si="2"/>
        <v>0</v>
      </c>
      <c r="AI8" s="153">
        <f t="shared" si="2"/>
        <v>0</v>
      </c>
      <c r="AJ8" s="153">
        <f t="shared" si="2"/>
        <v>0</v>
      </c>
      <c r="AK8" s="153">
        <f t="shared" si="2"/>
        <v>0</v>
      </c>
      <c r="AL8" s="153">
        <f t="shared" si="2"/>
        <v>0</v>
      </c>
      <c r="AM8" s="153">
        <f t="shared" si="2"/>
        <v>0</v>
      </c>
      <c r="AN8" s="153">
        <f t="shared" si="2"/>
        <v>0</v>
      </c>
      <c r="AO8" s="153">
        <f t="shared" si="2"/>
        <v>0</v>
      </c>
      <c r="AP8" s="153">
        <f t="shared" si="2"/>
        <v>0</v>
      </c>
      <c r="AQ8" s="153">
        <f t="shared" si="2"/>
        <v>0</v>
      </c>
      <c r="AR8" s="153">
        <f t="shared" si="2"/>
        <v>0</v>
      </c>
      <c r="AS8" s="153">
        <f t="shared" si="2"/>
        <v>0</v>
      </c>
      <c r="AT8" s="153">
        <f t="shared" si="2"/>
        <v>0</v>
      </c>
      <c r="AU8" s="154">
        <f t="shared" si="2"/>
        <v>0</v>
      </c>
      <c r="AV8" s="139"/>
      <c r="AW8" s="139"/>
      <c r="AX8" s="139"/>
      <c r="AY8" s="139"/>
      <c r="AZ8" s="139"/>
      <c r="BA8" s="139"/>
    </row>
    <row r="9" spans="1:53" ht="6" customHeight="1">
      <c r="A9" s="140"/>
      <c r="B9" s="130"/>
      <c r="C9" s="130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</row>
    <row r="10" spans="1:53">
      <c r="A10" s="140"/>
      <c r="B10" s="155" t="s">
        <v>335</v>
      </c>
      <c r="C10" s="142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7"/>
    </row>
    <row r="11" spans="1:53">
      <c r="A11" s="140"/>
      <c r="B11" s="158" t="s">
        <v>336</v>
      </c>
      <c r="C11" s="147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60"/>
    </row>
    <row r="12" spans="1:53">
      <c r="A12" s="140"/>
      <c r="B12" s="158" t="s">
        <v>337</v>
      </c>
      <c r="C12" s="147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60"/>
    </row>
    <row r="13" spans="1:53" ht="9.75" customHeight="1">
      <c r="A13" s="140"/>
      <c r="B13" s="158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3"/>
    </row>
    <row r="14" spans="1:53">
      <c r="A14" s="140"/>
      <c r="B14" s="158" t="s">
        <v>338</v>
      </c>
      <c r="C14" s="147" t="s">
        <v>330</v>
      </c>
      <c r="D14" s="164">
        <f>556376/1.13/1000</f>
        <v>492.36814159292038</v>
      </c>
      <c r="E14" s="164">
        <f>535295/1.14/1000</f>
        <v>469.55701754385967</v>
      </c>
      <c r="F14" s="164">
        <v>483</v>
      </c>
      <c r="G14" s="164">
        <v>493</v>
      </c>
      <c r="H14" s="164">
        <v>634</v>
      </c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5"/>
    </row>
    <row r="15" spans="1:53">
      <c r="A15" s="130"/>
      <c r="B15" s="158" t="s">
        <v>339</v>
      </c>
      <c r="C15" s="147" t="s">
        <v>332</v>
      </c>
      <c r="D15" s="164">
        <f>1035834/1.13/1000</f>
        <v>916.66725663716818</v>
      </c>
      <c r="E15" s="164">
        <f>1000553/1.14/1000</f>
        <v>877.67807017543862</v>
      </c>
      <c r="F15" s="164">
        <v>903</v>
      </c>
      <c r="G15" s="164">
        <v>911</v>
      </c>
      <c r="H15" s="164">
        <v>839</v>
      </c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5"/>
    </row>
    <row r="16" spans="1:53">
      <c r="A16" s="140"/>
      <c r="B16" s="158" t="s">
        <v>340</v>
      </c>
      <c r="C16" s="147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5"/>
    </row>
    <row r="17" spans="1:53" s="134" customFormat="1" ht="18.75" customHeight="1">
      <c r="A17" s="135"/>
      <c r="B17" s="166"/>
      <c r="C17" s="167" t="s">
        <v>341</v>
      </c>
      <c r="D17" s="168">
        <f>(D10+D11+D12)*11+(D14+D15+D16)*1000</f>
        <v>1409035.3982300884</v>
      </c>
      <c r="E17" s="168">
        <f t="shared" ref="E17:Q17" si="3">(E10+E11+E12)*11+(E14+E15+E16)*1000</f>
        <v>1347235.0877192982</v>
      </c>
      <c r="F17" s="168">
        <f t="shared" si="3"/>
        <v>1386000</v>
      </c>
      <c r="G17" s="168">
        <f t="shared" si="3"/>
        <v>1404000</v>
      </c>
      <c r="H17" s="168">
        <f t="shared" si="3"/>
        <v>1473000</v>
      </c>
      <c r="I17" s="168">
        <f t="shared" si="3"/>
        <v>0</v>
      </c>
      <c r="J17" s="168">
        <f t="shared" si="3"/>
        <v>0</v>
      </c>
      <c r="K17" s="168">
        <f t="shared" si="3"/>
        <v>0</v>
      </c>
      <c r="L17" s="168">
        <f t="shared" si="3"/>
        <v>0</v>
      </c>
      <c r="M17" s="168">
        <f t="shared" si="3"/>
        <v>0</v>
      </c>
      <c r="N17" s="168">
        <f t="shared" si="3"/>
        <v>0</v>
      </c>
      <c r="O17" s="168">
        <f t="shared" si="3"/>
        <v>0</v>
      </c>
      <c r="P17" s="168">
        <f t="shared" si="3"/>
        <v>0</v>
      </c>
      <c r="Q17" s="168">
        <f t="shared" si="3"/>
        <v>0</v>
      </c>
      <c r="R17" s="168">
        <f t="shared" ref="R17:AU17" si="4">(R10+R11+R12)*11+(R14+R15+R16)*1000</f>
        <v>0</v>
      </c>
      <c r="S17" s="168">
        <f t="shared" si="4"/>
        <v>0</v>
      </c>
      <c r="T17" s="168">
        <f t="shared" si="4"/>
        <v>0</v>
      </c>
      <c r="U17" s="168">
        <f t="shared" si="4"/>
        <v>0</v>
      </c>
      <c r="V17" s="168">
        <f t="shared" si="4"/>
        <v>0</v>
      </c>
      <c r="W17" s="168">
        <f t="shared" si="4"/>
        <v>0</v>
      </c>
      <c r="X17" s="168">
        <f t="shared" si="4"/>
        <v>0</v>
      </c>
      <c r="Y17" s="168">
        <f t="shared" si="4"/>
        <v>0</v>
      </c>
      <c r="Z17" s="168">
        <f t="shared" si="4"/>
        <v>0</v>
      </c>
      <c r="AA17" s="168">
        <f t="shared" si="4"/>
        <v>0</v>
      </c>
      <c r="AB17" s="168">
        <f t="shared" si="4"/>
        <v>0</v>
      </c>
      <c r="AC17" s="168">
        <f t="shared" si="4"/>
        <v>0</v>
      </c>
      <c r="AD17" s="168">
        <f t="shared" si="4"/>
        <v>0</v>
      </c>
      <c r="AE17" s="168">
        <f t="shared" si="4"/>
        <v>0</v>
      </c>
      <c r="AF17" s="168">
        <f t="shared" si="4"/>
        <v>0</v>
      </c>
      <c r="AG17" s="168">
        <f t="shared" si="4"/>
        <v>0</v>
      </c>
      <c r="AH17" s="168">
        <f t="shared" si="4"/>
        <v>0</v>
      </c>
      <c r="AI17" s="168">
        <f t="shared" si="4"/>
        <v>0</v>
      </c>
      <c r="AJ17" s="168">
        <f t="shared" si="4"/>
        <v>0</v>
      </c>
      <c r="AK17" s="168">
        <f t="shared" si="4"/>
        <v>0</v>
      </c>
      <c r="AL17" s="168">
        <f t="shared" si="4"/>
        <v>0</v>
      </c>
      <c r="AM17" s="168">
        <f t="shared" si="4"/>
        <v>0</v>
      </c>
      <c r="AN17" s="168">
        <f t="shared" si="4"/>
        <v>0</v>
      </c>
      <c r="AO17" s="168">
        <f t="shared" si="4"/>
        <v>0</v>
      </c>
      <c r="AP17" s="168">
        <f t="shared" si="4"/>
        <v>0</v>
      </c>
      <c r="AQ17" s="168">
        <f t="shared" si="4"/>
        <v>0</v>
      </c>
      <c r="AR17" s="168">
        <f t="shared" si="4"/>
        <v>0</v>
      </c>
      <c r="AS17" s="168">
        <f t="shared" si="4"/>
        <v>0</v>
      </c>
      <c r="AT17" s="168">
        <f t="shared" si="4"/>
        <v>0</v>
      </c>
      <c r="AU17" s="169">
        <f t="shared" si="4"/>
        <v>0</v>
      </c>
      <c r="AV17" s="139"/>
      <c r="AW17" s="139"/>
      <c r="AX17" s="139"/>
      <c r="AY17" s="139"/>
      <c r="AZ17" s="139"/>
      <c r="BA17" s="139"/>
    </row>
    <row r="18" spans="1:53" ht="7.5" customHeight="1">
      <c r="A18" s="130"/>
      <c r="B18" s="130"/>
      <c r="C18" s="130"/>
      <c r="D18" s="140"/>
      <c r="E18" s="140"/>
      <c r="F18" s="140"/>
      <c r="G18" s="140"/>
      <c r="H18" s="140"/>
      <c r="I18" s="140"/>
      <c r="J18" s="140"/>
      <c r="K18" s="14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</row>
    <row r="19" spans="1:53" s="170" customFormat="1">
      <c r="A19" s="171"/>
      <c r="B19" s="172" t="s">
        <v>342</v>
      </c>
      <c r="C19" s="142" t="s">
        <v>330</v>
      </c>
      <c r="D19" s="143">
        <v>8943</v>
      </c>
      <c r="E19" s="143">
        <v>2115</v>
      </c>
      <c r="F19" s="143">
        <v>9325</v>
      </c>
      <c r="G19" s="143">
        <v>11053</v>
      </c>
      <c r="H19" s="143">
        <v>27449</v>
      </c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5"/>
      <c r="AV19" s="173"/>
      <c r="AW19" s="173"/>
      <c r="AX19" s="173"/>
      <c r="AY19" s="173"/>
      <c r="AZ19" s="173"/>
      <c r="BA19" s="173"/>
    </row>
    <row r="20" spans="1:53" s="170" customFormat="1" ht="14.4">
      <c r="A20" s="174"/>
      <c r="B20" s="175" t="s">
        <v>343</v>
      </c>
      <c r="C20" s="147" t="s">
        <v>332</v>
      </c>
      <c r="D20" s="148">
        <v>7917</v>
      </c>
      <c r="E20" s="148">
        <v>8500</v>
      </c>
      <c r="F20" s="148">
        <v>7320</v>
      </c>
      <c r="G20" s="148">
        <v>7780</v>
      </c>
      <c r="H20" s="148">
        <v>8770</v>
      </c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50"/>
      <c r="AV20" s="173"/>
      <c r="AW20" s="173"/>
      <c r="AX20" s="173"/>
      <c r="AY20" s="173"/>
      <c r="AZ20" s="173"/>
      <c r="BA20" s="173"/>
    </row>
    <row r="21" spans="1:53" s="170" customFormat="1">
      <c r="A21" s="171"/>
      <c r="B21" s="175" t="s">
        <v>344</v>
      </c>
      <c r="C21" s="171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50"/>
      <c r="AV21" s="173"/>
      <c r="AW21" s="173"/>
      <c r="AX21" s="173"/>
      <c r="AY21" s="173"/>
      <c r="AZ21" s="173"/>
      <c r="BA21" s="173"/>
    </row>
    <row r="22" spans="1:53" s="134" customFormat="1" ht="18.75" customHeight="1">
      <c r="A22" s="135"/>
      <c r="B22" s="176"/>
      <c r="C22" s="177" t="s">
        <v>345</v>
      </c>
      <c r="D22" s="178">
        <f>SUM(D19:D21)</f>
        <v>16860</v>
      </c>
      <c r="E22" s="178">
        <f t="shared" ref="E22:P22" si="5">SUM(E19:E21)</f>
        <v>10615</v>
      </c>
      <c r="F22" s="178">
        <f t="shared" si="5"/>
        <v>16645</v>
      </c>
      <c r="G22" s="178">
        <f t="shared" si="5"/>
        <v>18833</v>
      </c>
      <c r="H22" s="178">
        <f t="shared" si="5"/>
        <v>36219</v>
      </c>
      <c r="I22" s="178">
        <f t="shared" si="5"/>
        <v>0</v>
      </c>
      <c r="J22" s="178">
        <f t="shared" si="5"/>
        <v>0</v>
      </c>
      <c r="K22" s="178">
        <f t="shared" si="5"/>
        <v>0</v>
      </c>
      <c r="L22" s="178">
        <f t="shared" si="5"/>
        <v>0</v>
      </c>
      <c r="M22" s="178">
        <f t="shared" si="5"/>
        <v>0</v>
      </c>
      <c r="N22" s="178">
        <f t="shared" si="5"/>
        <v>0</v>
      </c>
      <c r="O22" s="178">
        <f t="shared" si="5"/>
        <v>0</v>
      </c>
      <c r="P22" s="178">
        <f t="shared" si="5"/>
        <v>0</v>
      </c>
      <c r="Q22" s="178">
        <f>SUM(Q19:Q21)</f>
        <v>0</v>
      </c>
      <c r="R22" s="178">
        <f t="shared" ref="R22:AU22" si="6">SUM(R19:R21)</f>
        <v>0</v>
      </c>
      <c r="S22" s="178">
        <f t="shared" si="6"/>
        <v>0</v>
      </c>
      <c r="T22" s="178">
        <f t="shared" si="6"/>
        <v>0</v>
      </c>
      <c r="U22" s="178">
        <f t="shared" si="6"/>
        <v>0</v>
      </c>
      <c r="V22" s="178">
        <f t="shared" si="6"/>
        <v>0</v>
      </c>
      <c r="W22" s="178">
        <f t="shared" si="6"/>
        <v>0</v>
      </c>
      <c r="X22" s="178">
        <f t="shared" si="6"/>
        <v>0</v>
      </c>
      <c r="Y22" s="178">
        <f t="shared" si="6"/>
        <v>0</v>
      </c>
      <c r="Z22" s="178">
        <f t="shared" si="6"/>
        <v>0</v>
      </c>
      <c r="AA22" s="178">
        <f t="shared" si="6"/>
        <v>0</v>
      </c>
      <c r="AB22" s="178">
        <f t="shared" si="6"/>
        <v>0</v>
      </c>
      <c r="AC22" s="178">
        <f t="shared" si="6"/>
        <v>0</v>
      </c>
      <c r="AD22" s="178">
        <f t="shared" si="6"/>
        <v>0</v>
      </c>
      <c r="AE22" s="178">
        <f t="shared" si="6"/>
        <v>0</v>
      </c>
      <c r="AF22" s="178">
        <f t="shared" si="6"/>
        <v>0</v>
      </c>
      <c r="AG22" s="178">
        <f t="shared" si="6"/>
        <v>0</v>
      </c>
      <c r="AH22" s="178">
        <f t="shared" si="6"/>
        <v>0</v>
      </c>
      <c r="AI22" s="178">
        <f t="shared" si="6"/>
        <v>0</v>
      </c>
      <c r="AJ22" s="178">
        <f t="shared" si="6"/>
        <v>0</v>
      </c>
      <c r="AK22" s="178">
        <f t="shared" si="6"/>
        <v>0</v>
      </c>
      <c r="AL22" s="178">
        <f t="shared" si="6"/>
        <v>0</v>
      </c>
      <c r="AM22" s="178">
        <f t="shared" si="6"/>
        <v>0</v>
      </c>
      <c r="AN22" s="178">
        <f t="shared" si="6"/>
        <v>0</v>
      </c>
      <c r="AO22" s="178">
        <f t="shared" si="6"/>
        <v>0</v>
      </c>
      <c r="AP22" s="178">
        <f t="shared" si="6"/>
        <v>0</v>
      </c>
      <c r="AQ22" s="178">
        <f t="shared" si="6"/>
        <v>0</v>
      </c>
      <c r="AR22" s="178">
        <f t="shared" si="6"/>
        <v>0</v>
      </c>
      <c r="AS22" s="178">
        <f t="shared" si="6"/>
        <v>0</v>
      </c>
      <c r="AT22" s="178">
        <f t="shared" si="6"/>
        <v>0</v>
      </c>
      <c r="AU22" s="179">
        <f t="shared" si="6"/>
        <v>0</v>
      </c>
      <c r="AV22" s="139"/>
      <c r="AW22" s="139"/>
      <c r="AX22" s="139"/>
      <c r="AY22" s="139"/>
      <c r="AZ22" s="139"/>
      <c r="BA22" s="139"/>
    </row>
    <row r="23" spans="1:53" ht="8.25" customHeight="1">
      <c r="A23" s="140"/>
      <c r="B23" s="130"/>
      <c r="C23" s="130"/>
      <c r="D23" s="140"/>
      <c r="E23" s="149"/>
      <c r="F23" s="149"/>
      <c r="G23" s="149"/>
      <c r="H23" s="140"/>
      <c r="I23" s="140"/>
      <c r="J23" s="180"/>
      <c r="K23" s="180"/>
      <c r="L23" s="130"/>
      <c r="M23" s="130"/>
      <c r="N23" s="130"/>
      <c r="O23" s="130"/>
      <c r="P23" s="130"/>
      <c r="Q23" s="130"/>
    </row>
    <row r="24" spans="1:53">
      <c r="A24" s="140"/>
      <c r="B24" s="181" t="s">
        <v>346</v>
      </c>
      <c r="C24" s="142" t="s">
        <v>330</v>
      </c>
      <c r="D24" s="182">
        <v>248</v>
      </c>
      <c r="E24" s="182">
        <v>194</v>
      </c>
      <c r="F24" s="182">
        <v>148</v>
      </c>
      <c r="G24" s="182">
        <v>236</v>
      </c>
      <c r="H24" s="182">
        <v>201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3"/>
    </row>
    <row r="25" spans="1:53">
      <c r="A25" s="140"/>
      <c r="B25" s="184" t="s">
        <v>347</v>
      </c>
      <c r="C25" s="147" t="s">
        <v>332</v>
      </c>
      <c r="D25" s="185">
        <v>245</v>
      </c>
      <c r="E25" s="185">
        <v>190</v>
      </c>
      <c r="F25" s="185">
        <v>145</v>
      </c>
      <c r="G25" s="185">
        <v>239</v>
      </c>
      <c r="H25" s="185">
        <v>201</v>
      </c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6"/>
    </row>
    <row r="26" spans="1:53">
      <c r="A26" s="140"/>
      <c r="B26" s="184" t="s">
        <v>348</v>
      </c>
      <c r="C26" s="187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6"/>
    </row>
    <row r="27" spans="1:53">
      <c r="A27" s="130"/>
      <c r="B27" s="188"/>
      <c r="C27" s="189" t="s">
        <v>349</v>
      </c>
      <c r="D27" s="190">
        <f t="shared" ref="D27:P27" si="7">SUM(D24:D26)</f>
        <v>493</v>
      </c>
      <c r="E27" s="190">
        <f t="shared" si="7"/>
        <v>384</v>
      </c>
      <c r="F27" s="190">
        <f t="shared" si="7"/>
        <v>293</v>
      </c>
      <c r="G27" s="190">
        <f t="shared" si="7"/>
        <v>475</v>
      </c>
      <c r="H27" s="190">
        <f t="shared" si="7"/>
        <v>402</v>
      </c>
      <c r="I27" s="190">
        <f t="shared" si="7"/>
        <v>0</v>
      </c>
      <c r="J27" s="190">
        <f t="shared" si="7"/>
        <v>0</v>
      </c>
      <c r="K27" s="190">
        <f t="shared" si="7"/>
        <v>0</v>
      </c>
      <c r="L27" s="190">
        <f t="shared" si="7"/>
        <v>0</v>
      </c>
      <c r="M27" s="190">
        <f t="shared" si="7"/>
        <v>0</v>
      </c>
      <c r="N27" s="190">
        <f t="shared" si="7"/>
        <v>0</v>
      </c>
      <c r="O27" s="190">
        <f t="shared" si="7"/>
        <v>0</v>
      </c>
      <c r="P27" s="190">
        <f t="shared" si="7"/>
        <v>0</v>
      </c>
      <c r="Q27" s="190">
        <f t="shared" ref="Q27:AU27" si="8">SUM(Q24:Q26)</f>
        <v>0</v>
      </c>
      <c r="R27" s="190">
        <f t="shared" si="8"/>
        <v>0</v>
      </c>
      <c r="S27" s="190">
        <f t="shared" si="8"/>
        <v>0</v>
      </c>
      <c r="T27" s="190">
        <f t="shared" si="8"/>
        <v>0</v>
      </c>
      <c r="U27" s="190">
        <f t="shared" si="8"/>
        <v>0</v>
      </c>
      <c r="V27" s="190">
        <f t="shared" si="8"/>
        <v>0</v>
      </c>
      <c r="W27" s="190">
        <f t="shared" si="8"/>
        <v>0</v>
      </c>
      <c r="X27" s="190">
        <f t="shared" si="8"/>
        <v>0</v>
      </c>
      <c r="Y27" s="190">
        <f t="shared" si="8"/>
        <v>0</v>
      </c>
      <c r="Z27" s="190">
        <f t="shared" si="8"/>
        <v>0</v>
      </c>
      <c r="AA27" s="190">
        <f t="shared" si="8"/>
        <v>0</v>
      </c>
      <c r="AB27" s="190">
        <f t="shared" si="8"/>
        <v>0</v>
      </c>
      <c r="AC27" s="190">
        <f t="shared" si="8"/>
        <v>0</v>
      </c>
      <c r="AD27" s="190">
        <f t="shared" si="8"/>
        <v>0</v>
      </c>
      <c r="AE27" s="190">
        <f t="shared" si="8"/>
        <v>0</v>
      </c>
      <c r="AF27" s="190">
        <f t="shared" si="8"/>
        <v>0</v>
      </c>
      <c r="AG27" s="190">
        <f t="shared" si="8"/>
        <v>0</v>
      </c>
      <c r="AH27" s="190">
        <f t="shared" si="8"/>
        <v>0</v>
      </c>
      <c r="AI27" s="190">
        <f t="shared" si="8"/>
        <v>0</v>
      </c>
      <c r="AJ27" s="190">
        <f t="shared" si="8"/>
        <v>0</v>
      </c>
      <c r="AK27" s="190">
        <f t="shared" si="8"/>
        <v>0</v>
      </c>
      <c r="AL27" s="190">
        <f t="shared" si="8"/>
        <v>0</v>
      </c>
      <c r="AM27" s="190">
        <f t="shared" si="8"/>
        <v>0</v>
      </c>
      <c r="AN27" s="190">
        <f t="shared" si="8"/>
        <v>0</v>
      </c>
      <c r="AO27" s="190">
        <f t="shared" si="8"/>
        <v>0</v>
      </c>
      <c r="AP27" s="190">
        <f t="shared" si="8"/>
        <v>0</v>
      </c>
      <c r="AQ27" s="190">
        <f t="shared" si="8"/>
        <v>0</v>
      </c>
      <c r="AR27" s="190">
        <f t="shared" si="8"/>
        <v>0</v>
      </c>
      <c r="AS27" s="190">
        <f t="shared" si="8"/>
        <v>0</v>
      </c>
      <c r="AT27" s="190">
        <f t="shared" si="8"/>
        <v>0</v>
      </c>
      <c r="AU27" s="191">
        <f t="shared" si="8"/>
        <v>0</v>
      </c>
    </row>
    <row r="28" spans="1:53">
      <c r="A28" s="130"/>
      <c r="B28" s="192"/>
      <c r="C28" s="192"/>
      <c r="D28" s="149"/>
      <c r="E28" s="149"/>
      <c r="F28" s="149"/>
      <c r="G28" s="149"/>
      <c r="H28" s="149"/>
      <c r="I28" s="149"/>
      <c r="J28" s="149"/>
      <c r="K28" s="149"/>
      <c r="L28" s="130"/>
      <c r="M28" s="130"/>
      <c r="N28" s="130"/>
      <c r="O28" s="130"/>
      <c r="P28" s="130"/>
      <c r="Q28" s="130"/>
    </row>
    <row r="29" spans="1:53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</row>
    <row r="30" spans="1:53" ht="14.4">
      <c r="A30" s="193"/>
      <c r="B30" s="130"/>
      <c r="C30" s="130"/>
      <c r="D30" s="140"/>
      <c r="E30" s="149"/>
      <c r="F30" s="149"/>
      <c r="G30" s="149"/>
      <c r="H30" s="149"/>
      <c r="I30" s="140"/>
      <c r="J30" s="140"/>
      <c r="K30" s="180"/>
      <c r="L30" s="130"/>
      <c r="M30" s="130"/>
      <c r="N30" s="130"/>
      <c r="O30" s="130"/>
      <c r="P30" s="130"/>
      <c r="Q30" s="130"/>
    </row>
    <row r="31" spans="1:53" ht="14.4">
      <c r="A31" s="193"/>
      <c r="B31" s="130"/>
      <c r="C31" s="130"/>
      <c r="D31" s="140"/>
      <c r="E31" s="130"/>
      <c r="F31" s="130"/>
      <c r="G31" s="130"/>
      <c r="H31" s="130"/>
      <c r="I31" s="130"/>
      <c r="J31" s="140"/>
      <c r="K31" s="180"/>
      <c r="L31" s="130"/>
      <c r="M31" s="130"/>
      <c r="N31" s="130"/>
      <c r="O31" s="130"/>
      <c r="P31" s="130"/>
      <c r="Q31" s="130"/>
    </row>
    <row r="32" spans="1:53" ht="14.4">
      <c r="A32" s="194"/>
      <c r="B32" s="130"/>
      <c r="C32" s="130"/>
      <c r="D32" s="140"/>
      <c r="E32" s="130"/>
      <c r="F32" s="130"/>
      <c r="G32" s="130"/>
      <c r="H32" s="130"/>
      <c r="I32" s="130"/>
      <c r="J32" s="130"/>
      <c r="K32" s="180"/>
      <c r="L32" s="130"/>
      <c r="M32" s="130"/>
      <c r="N32" s="130"/>
      <c r="O32" s="130"/>
      <c r="P32" s="130"/>
      <c r="Q32" s="130"/>
    </row>
    <row r="33" spans="1:17">
      <c r="A33" s="130"/>
      <c r="B33" s="192"/>
      <c r="C33" s="192"/>
      <c r="D33" s="149"/>
      <c r="E33" s="149"/>
      <c r="F33" s="149"/>
      <c r="G33" s="149"/>
      <c r="H33" s="149"/>
      <c r="I33" s="140"/>
      <c r="J33" s="140"/>
      <c r="K33" s="140"/>
      <c r="L33" s="130"/>
      <c r="M33" s="130"/>
      <c r="N33" s="130"/>
      <c r="O33" s="130"/>
      <c r="P33" s="130"/>
      <c r="Q33" s="130"/>
    </row>
    <row r="34" spans="1:17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17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1:17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</row>
    <row r="37" spans="1:17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</row>
    <row r="38" spans="1:17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</row>
    <row r="39" spans="1:17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</row>
    <row r="40" spans="1:17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</row>
    <row r="42" spans="1:17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</row>
    <row r="43" spans="1:17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</row>
    <row r="44" spans="1:17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</row>
    <row r="45" spans="1:17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</row>
    <row r="46" spans="1:17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</row>
    <row r="47" spans="1:17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</row>
    <row r="49" spans="1:17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</row>
    <row r="50" spans="1:17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</row>
    <row r="51" spans="1:17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</row>
    <row r="52" spans="1:17" s="129" customFormat="1"/>
    <row r="53" spans="1:17" s="129" customFormat="1"/>
    <row r="54" spans="1:17" s="129" customFormat="1"/>
    <row r="55" spans="1:17" s="129" customFormat="1"/>
    <row r="56" spans="1:17" s="129" customFormat="1"/>
    <row r="57" spans="1:17" s="129" customFormat="1"/>
    <row r="58" spans="1:17" s="129" customFormat="1"/>
    <row r="59" spans="1:17" s="129" customFormat="1"/>
    <row r="60" spans="1:17" s="129" customFormat="1"/>
    <row r="61" spans="1:17" s="129" customFormat="1"/>
    <row r="62" spans="1:17" s="129" customFormat="1"/>
    <row r="63" spans="1:17" s="129" customFormat="1"/>
    <row r="64" spans="1:17" s="129" customFormat="1"/>
    <row r="65" s="129" customFormat="1"/>
    <row r="66" s="129" customFormat="1"/>
    <row r="67" s="129" customFormat="1"/>
    <row r="68" s="129" customFormat="1"/>
    <row r="69" s="129" customFormat="1"/>
    <row r="70" s="129" customFormat="1"/>
    <row r="71" s="129" customFormat="1"/>
    <row r="72" s="129" customFormat="1"/>
    <row r="73" s="129" customFormat="1"/>
    <row r="74" s="129" customFormat="1"/>
    <row r="75" s="129" customFormat="1"/>
    <row r="76" s="129" customFormat="1"/>
    <row r="77" s="129" customFormat="1"/>
    <row r="78" s="129" customFormat="1"/>
    <row r="79" s="129" customFormat="1"/>
    <row r="80" s="129" customFormat="1"/>
    <row r="81" s="129" customFormat="1"/>
    <row r="82" s="129" customFormat="1"/>
    <row r="83" s="129" customFormat="1"/>
    <row r="84" s="129" customFormat="1"/>
    <row r="85" s="129" customFormat="1"/>
    <row r="86" s="129" customFormat="1"/>
    <row r="87" s="129" customFormat="1"/>
    <row r="88" s="129" customFormat="1"/>
    <row r="89" s="129" customFormat="1"/>
    <row r="90" s="129" customFormat="1"/>
    <row r="91" s="129" customFormat="1"/>
    <row r="92" s="129" customFormat="1"/>
    <row r="93" s="129" customFormat="1"/>
    <row r="94" s="129" customFormat="1"/>
    <row r="95" s="129" customFormat="1"/>
    <row r="96" s="129" customFormat="1"/>
    <row r="97" s="129" customFormat="1"/>
    <row r="98" s="129" customFormat="1"/>
    <row r="99" s="129" customFormat="1"/>
    <row r="100" s="129" customFormat="1"/>
    <row r="101" s="129" customFormat="1"/>
    <row r="102" s="129" customFormat="1"/>
    <row r="103" s="129" customFormat="1"/>
    <row r="104" s="129" customFormat="1"/>
    <row r="105" s="129" customFormat="1"/>
    <row r="106" s="129" customFormat="1"/>
    <row r="107" s="129" customFormat="1"/>
    <row r="108" s="129" customFormat="1"/>
    <row r="109" s="129" customFormat="1"/>
    <row r="110" s="129" customFormat="1"/>
    <row r="111" s="129" customFormat="1"/>
    <row r="112" s="129" customFormat="1"/>
    <row r="113" s="129" customFormat="1"/>
    <row r="114" s="129" customFormat="1"/>
    <row r="115" s="129" customFormat="1"/>
    <row r="116" s="129" customFormat="1"/>
    <row r="117" s="129" customFormat="1"/>
    <row r="118" s="129" customFormat="1"/>
    <row r="119" s="129" customFormat="1"/>
    <row r="120" s="129" customFormat="1"/>
    <row r="121" s="129" customFormat="1"/>
    <row r="122" s="129" customFormat="1"/>
    <row r="123" s="129" customFormat="1"/>
    <row r="124" s="129" customFormat="1"/>
    <row r="125" s="129" customFormat="1"/>
    <row r="126" s="129" customFormat="1"/>
    <row r="127" s="129" customFormat="1"/>
    <row r="128" s="129" customFormat="1"/>
    <row r="129" s="129" customFormat="1"/>
    <row r="130" s="129" customFormat="1"/>
    <row r="131" s="129" customFormat="1"/>
    <row r="132" s="129" customFormat="1"/>
    <row r="133" s="129" customFormat="1"/>
    <row r="134" s="129" customFormat="1"/>
    <row r="135" s="129" customFormat="1"/>
    <row r="136" s="129" customFormat="1"/>
    <row r="137" s="129" customFormat="1"/>
    <row r="138" s="129" customFormat="1"/>
    <row r="139" s="129" customFormat="1"/>
    <row r="140" s="129" customFormat="1"/>
    <row r="141" s="129" customFormat="1"/>
    <row r="142" s="129" customFormat="1"/>
    <row r="143" s="129" customFormat="1"/>
    <row r="144" s="129" customFormat="1"/>
    <row r="145" s="129" customFormat="1"/>
    <row r="146" s="129" customFormat="1"/>
    <row r="147" s="129" customFormat="1"/>
    <row r="148" s="129" customFormat="1"/>
    <row r="149" s="129" customFormat="1"/>
    <row r="150" s="129" customFormat="1"/>
    <row r="151" s="129" customFormat="1"/>
    <row r="152" s="129" customFormat="1"/>
    <row r="153" s="129" customFormat="1"/>
    <row r="154" s="129" customFormat="1"/>
    <row r="155" s="129" customFormat="1"/>
    <row r="156" s="129" customFormat="1"/>
    <row r="157" s="129" customFormat="1"/>
    <row r="158" s="129" customFormat="1"/>
    <row r="159" s="129" customFormat="1"/>
    <row r="160" s="129" customFormat="1"/>
    <row r="161" s="129" customFormat="1"/>
    <row r="162" s="129" customFormat="1"/>
    <row r="163" s="129" customFormat="1"/>
    <row r="164" s="129" customFormat="1"/>
    <row r="165" s="129" customFormat="1"/>
    <row r="166" s="129" customFormat="1"/>
    <row r="167" s="129" customFormat="1"/>
    <row r="168" s="129" customFormat="1"/>
    <row r="169" s="129" customFormat="1"/>
    <row r="170" s="129" customFormat="1"/>
    <row r="171" s="129" customFormat="1"/>
    <row r="172" s="129" customFormat="1"/>
    <row r="173" s="129" customFormat="1"/>
    <row r="174" s="129" customFormat="1"/>
    <row r="175" s="129" customFormat="1"/>
    <row r="176" s="129" customFormat="1"/>
    <row r="177" s="129" customFormat="1"/>
    <row r="178" s="129" customFormat="1"/>
    <row r="179" s="129" customFormat="1"/>
    <row r="180" s="129" customFormat="1"/>
    <row r="181" s="129" customFormat="1"/>
    <row r="182" s="129" customFormat="1"/>
    <row r="183" s="129" customFormat="1"/>
    <row r="184" s="129" customFormat="1"/>
    <row r="185" s="129" customFormat="1"/>
    <row r="186" s="129" customFormat="1"/>
    <row r="187" s="129" customFormat="1"/>
    <row r="188" s="129" customFormat="1"/>
    <row r="189" s="129" customFormat="1"/>
    <row r="190" s="129" customFormat="1"/>
    <row r="191" s="129" customFormat="1"/>
    <row r="192" s="129" customFormat="1"/>
    <row r="193" s="129" customFormat="1"/>
    <row r="194" s="129" customFormat="1"/>
    <row r="195" s="129" customFormat="1"/>
    <row r="196" s="129" customFormat="1"/>
    <row r="197" s="129" customFormat="1"/>
    <row r="198" s="129" customFormat="1"/>
    <row r="199" s="129" customFormat="1"/>
    <row r="200" s="129" customFormat="1"/>
    <row r="201" s="129" customFormat="1"/>
    <row r="202" s="129" customFormat="1"/>
    <row r="203" s="129" customFormat="1"/>
    <row r="204" s="129" customFormat="1"/>
    <row r="205" s="129" customFormat="1"/>
    <row r="206" s="129" customFormat="1"/>
    <row r="207" s="129" customFormat="1"/>
    <row r="208" s="129" customFormat="1"/>
    <row r="209" s="129" customFormat="1"/>
    <row r="210" s="129" customFormat="1"/>
    <row r="211" s="129" customFormat="1"/>
    <row r="212" s="129" customFormat="1"/>
    <row r="213" s="129" customFormat="1"/>
    <row r="214" s="129" customFormat="1"/>
    <row r="215" s="129" customFormat="1"/>
    <row r="216" s="129" customFormat="1"/>
    <row r="217" s="129" customFormat="1"/>
    <row r="218" s="129" customFormat="1"/>
    <row r="219" s="129" customFormat="1"/>
    <row r="220" s="129" customFormat="1"/>
    <row r="221" s="129" customFormat="1"/>
    <row r="222" s="129" customFormat="1"/>
    <row r="223" s="129" customFormat="1"/>
    <row r="224" s="129" customFormat="1"/>
    <row r="225" s="129" customFormat="1"/>
    <row r="226" s="129" customFormat="1"/>
    <row r="227" s="129" customFormat="1"/>
    <row r="228" s="129" customFormat="1"/>
    <row r="229" s="129" customFormat="1"/>
    <row r="230" s="129" customFormat="1"/>
    <row r="231" s="129" customFormat="1"/>
    <row r="232" s="129" customFormat="1"/>
    <row r="233" s="129" customFormat="1"/>
    <row r="234" s="129" customFormat="1"/>
    <row r="235" s="129" customFormat="1"/>
    <row r="236" s="129" customFormat="1"/>
    <row r="237" s="129" customFormat="1"/>
    <row r="238" s="129" customFormat="1"/>
    <row r="239" s="129" customFormat="1"/>
    <row r="240" s="129" customFormat="1"/>
    <row r="241" s="129" customFormat="1"/>
    <row r="242" s="129" customFormat="1"/>
    <row r="243" s="129" customFormat="1"/>
    <row r="244" s="129" customFormat="1"/>
    <row r="245" s="129" customFormat="1"/>
    <row r="246" s="129" customFormat="1"/>
    <row r="247" s="129" customFormat="1"/>
    <row r="248" s="129" customFormat="1"/>
    <row r="249" s="129" customFormat="1"/>
    <row r="250" s="129" customFormat="1"/>
    <row r="251" s="129" customFormat="1"/>
    <row r="252" s="129" customFormat="1"/>
    <row r="253" s="129" customFormat="1"/>
    <row r="254" s="129" customFormat="1"/>
    <row r="255" s="129" customFormat="1"/>
    <row r="256" s="129" customFormat="1"/>
    <row r="257" s="129" customFormat="1"/>
    <row r="258" s="129" customFormat="1"/>
    <row r="259" s="129" customFormat="1"/>
    <row r="260" s="129" customFormat="1"/>
    <row r="261" s="129" customFormat="1"/>
    <row r="262" s="129" customFormat="1"/>
    <row r="263" s="129" customFormat="1"/>
    <row r="264" s="129" customFormat="1"/>
    <row r="265" s="129" customFormat="1"/>
    <row r="266" s="129" customFormat="1"/>
    <row r="267" s="129" customFormat="1"/>
    <row r="268" s="129" customFormat="1"/>
    <row r="269" s="129" customFormat="1"/>
    <row r="270" s="129" customFormat="1"/>
    <row r="271" s="129" customFormat="1"/>
    <row r="272" s="129" customFormat="1"/>
    <row r="273" s="129" customFormat="1"/>
    <row r="274" s="129" customFormat="1"/>
    <row r="275" s="129" customFormat="1"/>
    <row r="276" s="129" customFormat="1"/>
    <row r="277" s="129" customFormat="1"/>
    <row r="278" s="129" customFormat="1"/>
    <row r="279" s="129" customFormat="1"/>
    <row r="280" s="129" customFormat="1"/>
    <row r="281" s="129" customFormat="1"/>
    <row r="282" s="129" customFormat="1"/>
    <row r="283" s="129" customFormat="1"/>
    <row r="284" s="129" customFormat="1"/>
    <row r="285" s="129" customFormat="1"/>
    <row r="286" s="129" customFormat="1"/>
    <row r="287" s="129" customFormat="1"/>
    <row r="288" s="129" customFormat="1"/>
    <row r="289" s="129" customFormat="1"/>
    <row r="290" s="129" customFormat="1"/>
    <row r="291" s="129" customFormat="1"/>
    <row r="292" s="129" customFormat="1"/>
    <row r="293" s="129" customFormat="1"/>
    <row r="294" s="129" customFormat="1"/>
    <row r="295" s="129" customFormat="1"/>
    <row r="296" s="129" customFormat="1"/>
    <row r="297" s="129" customFormat="1"/>
    <row r="298" s="129" customFormat="1"/>
    <row r="299" s="129" customFormat="1"/>
    <row r="300" s="129" customFormat="1"/>
    <row r="301" s="129" customFormat="1"/>
  </sheetData>
  <pageMargins left="0" right="0" top="0.98425196850393704" bottom="0.98425196850393704" header="0.51181102362204722" footer="0.51181102362204722"/>
  <pageSetup paperSize="9" scale="120" firstPageNumber="214748364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AV73"/>
  <sheetViews>
    <sheetView topLeftCell="A31" zoomScale="80" workbookViewId="0">
      <selection activeCell="M59" sqref="M59"/>
    </sheetView>
  </sheetViews>
  <sheetFormatPr baseColWidth="10" defaultColWidth="11.44140625" defaultRowHeight="13.8"/>
  <cols>
    <col min="1" max="1" width="1.88671875" style="195" bestFit="1" customWidth="1"/>
    <col min="2" max="2" width="4.77734375" style="195" bestFit="1" customWidth="1"/>
    <col min="3" max="3" width="19.5546875" style="195" bestFit="1" customWidth="1"/>
    <col min="4" max="4" width="27.21875" style="196" bestFit="1" customWidth="1"/>
    <col min="5" max="5" width="20.5546875" style="195" bestFit="1" customWidth="1"/>
    <col min="6" max="6" width="15.21875" style="196" bestFit="1" customWidth="1"/>
    <col min="7" max="7" width="15.109375" style="196" bestFit="1" customWidth="1"/>
    <col min="8" max="8" width="13.77734375" style="196" bestFit="1" customWidth="1"/>
    <col min="9" max="9" width="14" style="196" bestFit="1" customWidth="1"/>
    <col min="10" max="12" width="13.44140625" style="196" bestFit="1" customWidth="1"/>
    <col min="13" max="14" width="11.77734375" style="195" bestFit="1" customWidth="1"/>
    <col min="15" max="16" width="11.5546875" style="195" bestFit="1" customWidth="1"/>
    <col min="17" max="17" width="11.44140625" style="195" bestFit="1"/>
    <col min="18" max="16384" width="11.44140625" style="195"/>
  </cols>
  <sheetData>
    <row r="1" spans="1:48">
      <c r="A1" s="197"/>
      <c r="B1" s="197"/>
      <c r="C1" s="197"/>
      <c r="D1" s="198"/>
      <c r="E1" s="197"/>
      <c r="F1" s="198"/>
      <c r="G1" s="198"/>
      <c r="H1" s="198"/>
      <c r="I1" s="198"/>
      <c r="J1" s="198"/>
      <c r="K1" s="198"/>
      <c r="L1" s="198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</row>
    <row r="2" spans="1:48" ht="27.6">
      <c r="A2" s="197"/>
      <c r="B2" s="199"/>
      <c r="C2" s="131"/>
      <c r="D2" s="200" t="s">
        <v>350</v>
      </c>
      <c r="E2" s="201" t="str">
        <f>Planungsübersicht!D4</f>
        <v>BS 03</v>
      </c>
      <c r="F2" s="202"/>
      <c r="G2" s="203" t="str">
        <f>CONCATENATE("bis ",E6+13)</f>
        <v>bis 2032</v>
      </c>
      <c r="H2" s="203" t="str">
        <f>CONCATENATE(E6+14," bis ",2050)</f>
        <v>2033 bis 2050</v>
      </c>
      <c r="I2" s="198"/>
      <c r="J2" s="198"/>
      <c r="K2" s="198"/>
      <c r="L2" s="198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</row>
    <row r="3" spans="1:48" ht="4.5" customHeight="1">
      <c r="A3" s="197"/>
      <c r="B3" s="199"/>
      <c r="C3" s="204"/>
      <c r="D3" s="205"/>
      <c r="E3" s="206"/>
      <c r="F3" s="204"/>
      <c r="G3" s="204"/>
      <c r="H3" s="198"/>
      <c r="I3" s="198"/>
      <c r="J3" s="198"/>
      <c r="K3" s="198"/>
      <c r="L3" s="198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</row>
    <row r="4" spans="1:48">
      <c r="A4" s="197"/>
      <c r="B4" s="197"/>
      <c r="C4" s="197"/>
      <c r="D4" s="204"/>
      <c r="E4" s="207"/>
      <c r="F4" s="208" t="s">
        <v>351</v>
      </c>
      <c r="G4" s="209">
        <v>0.04</v>
      </c>
      <c r="H4" s="209">
        <f>1-((1-Planungsübersicht!G12)/(1-G4)^(13))^(1/(2050-E6-13))</f>
        <v>9.3748884989198311E-2</v>
      </c>
      <c r="I4" s="198"/>
      <c r="J4" s="198"/>
      <c r="K4" s="198"/>
      <c r="L4" s="198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</row>
    <row r="5" spans="1:48" ht="10.5" customHeight="1">
      <c r="A5" s="197"/>
      <c r="B5" s="197"/>
      <c r="C5" s="197"/>
      <c r="D5" s="204"/>
      <c r="E5" s="204"/>
      <c r="F5" s="210"/>
      <c r="G5" s="211"/>
      <c r="H5" s="198"/>
      <c r="I5" s="198"/>
      <c r="J5" s="198"/>
      <c r="K5" s="198"/>
      <c r="L5" s="198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</row>
    <row r="6" spans="1:48" s="212" customFormat="1" ht="23.4">
      <c r="A6" s="213"/>
      <c r="B6" s="213"/>
      <c r="C6" s="213"/>
      <c r="D6" s="214"/>
      <c r="E6" s="215">
        <f>+Energieverbräuche!D3</f>
        <v>2019</v>
      </c>
      <c r="F6" s="215">
        <f>+Energieverbräuche!E3</f>
        <v>2020</v>
      </c>
      <c r="G6" s="215">
        <f>+Energieverbräuche!F3</f>
        <v>2021</v>
      </c>
      <c r="H6" s="215">
        <f>+Energieverbräuche!G3</f>
        <v>2022</v>
      </c>
      <c r="I6" s="215">
        <f>+Energieverbräuche!H3</f>
        <v>2023</v>
      </c>
      <c r="J6" s="215">
        <f>+Energieverbräuche!I3</f>
        <v>2024</v>
      </c>
      <c r="K6" s="215">
        <f>+Energieverbräuche!J3</f>
        <v>2025</v>
      </c>
      <c r="L6" s="215">
        <f>+Energieverbräuche!K3</f>
        <v>2026</v>
      </c>
      <c r="M6" s="215">
        <f>+Energieverbräuche!L3</f>
        <v>2027</v>
      </c>
      <c r="N6" s="215">
        <f>+Energieverbräuche!M3</f>
        <v>2028</v>
      </c>
      <c r="O6" s="215">
        <f>+Energieverbräuche!N3</f>
        <v>2029</v>
      </c>
      <c r="P6" s="215">
        <f>+Energieverbräuche!O3</f>
        <v>2030</v>
      </c>
      <c r="Q6" s="215">
        <f>+Energieverbräuche!P3</f>
        <v>2031</v>
      </c>
      <c r="R6" s="215">
        <f>+Energieverbräuche!Q3</f>
        <v>2032</v>
      </c>
      <c r="S6" s="215">
        <f>+Energieverbräuche!R3</f>
        <v>2033</v>
      </c>
      <c r="T6" s="215">
        <f>+Energieverbräuche!S3</f>
        <v>2034</v>
      </c>
      <c r="U6" s="215">
        <f>+Energieverbräuche!T3</f>
        <v>2035</v>
      </c>
      <c r="V6" s="215">
        <f>+Energieverbräuche!U3</f>
        <v>2036</v>
      </c>
      <c r="W6" s="215">
        <f>+Energieverbräuche!V3</f>
        <v>2037</v>
      </c>
      <c r="X6" s="215">
        <f>+Energieverbräuche!W3</f>
        <v>2038</v>
      </c>
      <c r="Y6" s="215">
        <f>+Energieverbräuche!X3</f>
        <v>2039</v>
      </c>
      <c r="Z6" s="215">
        <f>+Energieverbräuche!Y3</f>
        <v>2040</v>
      </c>
      <c r="AA6" s="215">
        <f>+Energieverbräuche!Z3</f>
        <v>2041</v>
      </c>
      <c r="AB6" s="215">
        <f>+Energieverbräuche!AA3</f>
        <v>2042</v>
      </c>
      <c r="AC6" s="215">
        <f>+Energieverbräuche!AB3</f>
        <v>2043</v>
      </c>
      <c r="AD6" s="215">
        <f>+Energieverbräuche!AC3</f>
        <v>2044</v>
      </c>
      <c r="AE6" s="215">
        <f>+Energieverbräuche!AD3</f>
        <v>2045</v>
      </c>
      <c r="AF6" s="215">
        <f>+Energieverbräuche!AE3</f>
        <v>2046</v>
      </c>
      <c r="AG6" s="215">
        <f>+Energieverbräuche!AF3</f>
        <v>2047</v>
      </c>
      <c r="AH6" s="215">
        <f>+Energieverbräuche!AG3</f>
        <v>2048</v>
      </c>
      <c r="AI6" s="215">
        <f>+Energieverbräuche!AH3</f>
        <v>2049</v>
      </c>
      <c r="AJ6" s="215">
        <f>+Energieverbräuche!AI3</f>
        <v>2050</v>
      </c>
      <c r="AK6" s="215">
        <f>+Energieverbräuche!AJ3</f>
        <v>2051</v>
      </c>
      <c r="AL6" s="215">
        <f>+Energieverbräuche!AK3</f>
        <v>2052</v>
      </c>
      <c r="AM6" s="215">
        <f>+Energieverbräuche!AL3</f>
        <v>2053</v>
      </c>
      <c r="AN6" s="215">
        <f>+Energieverbräuche!AM3</f>
        <v>2054</v>
      </c>
      <c r="AO6" s="215">
        <f>+Energieverbräuche!AN3</f>
        <v>2055</v>
      </c>
      <c r="AP6" s="215">
        <f>+Energieverbräuche!AO3</f>
        <v>2056</v>
      </c>
      <c r="AQ6" s="215">
        <f>+Energieverbräuche!AP3</f>
        <v>2057</v>
      </c>
      <c r="AR6" s="215">
        <f>+Energieverbräuche!AQ3</f>
        <v>2058</v>
      </c>
      <c r="AS6" s="215">
        <f>+Energieverbräuche!AR3</f>
        <v>2059</v>
      </c>
      <c r="AT6" s="215">
        <f>+Energieverbräuche!AS3</f>
        <v>2060</v>
      </c>
      <c r="AU6" s="215">
        <f>+Energieverbräuche!AT3</f>
        <v>2061</v>
      </c>
      <c r="AV6" s="215">
        <f>+Energieverbräuche!AU3</f>
        <v>2062</v>
      </c>
    </row>
    <row r="7" spans="1:48" s="212" customFormat="1" ht="17.25" customHeight="1">
      <c r="A7" s="213"/>
      <c r="B7" s="213"/>
      <c r="C7" s="213"/>
      <c r="D7" s="216" t="s">
        <v>352</v>
      </c>
      <c r="E7" s="217">
        <f>E8</f>
        <v>1223251.7861061948</v>
      </c>
      <c r="F7" s="217">
        <f>E7*(1-IF(F6&lt;$E$6+14,$G$4,$H$4))</f>
        <v>1174321.714661947</v>
      </c>
      <c r="G7" s="217">
        <f t="shared" ref="G7:AV7" si="0">F7*(1-IF(G6&lt;$E$6+14,$G$4,$H$4))</f>
        <v>1127348.8460754692</v>
      </c>
      <c r="H7" s="217">
        <f t="shared" si="0"/>
        <v>1082254.8922324504</v>
      </c>
      <c r="I7" s="217">
        <f t="shared" si="0"/>
        <v>1038964.6965431523</v>
      </c>
      <c r="J7" s="217">
        <f t="shared" si="0"/>
        <v>997406.10868142615</v>
      </c>
      <c r="K7" s="217">
        <f t="shared" si="0"/>
        <v>957509.86433416908</v>
      </c>
      <c r="L7" s="217">
        <f t="shared" si="0"/>
        <v>919209.46976080223</v>
      </c>
      <c r="M7" s="217">
        <f t="shared" si="0"/>
        <v>882441.0909703701</v>
      </c>
      <c r="N7" s="217">
        <f t="shared" si="0"/>
        <v>847143.4473315553</v>
      </c>
      <c r="O7" s="217">
        <f t="shared" si="0"/>
        <v>813257.70943829301</v>
      </c>
      <c r="P7" s="217">
        <f t="shared" si="0"/>
        <v>780727.4010607613</v>
      </c>
      <c r="Q7" s="217">
        <f t="shared" si="0"/>
        <v>749498.30501833081</v>
      </c>
      <c r="R7" s="217">
        <f t="shared" si="0"/>
        <v>719518.37281759758</v>
      </c>
      <c r="S7" s="217">
        <f t="shared" si="0"/>
        <v>652064.32763670548</v>
      </c>
      <c r="T7" s="217">
        <f t="shared" si="0"/>
        <v>590934.023979533</v>
      </c>
      <c r="U7" s="217">
        <f t="shared" si="0"/>
        <v>535534.61812927155</v>
      </c>
      <c r="V7" s="217">
        <f t="shared" si="0"/>
        <v>485328.84480653622</v>
      </c>
      <c r="W7" s="217">
        <f t="shared" si="0"/>
        <v>439829.80675282778</v>
      </c>
      <c r="X7" s="217">
        <f t="shared" si="0"/>
        <v>398596.25278473558</v>
      </c>
      <c r="Y7" s="217">
        <f t="shared" si="0"/>
        <v>361228.298525294</v>
      </c>
      <c r="Z7" s="217">
        <f t="shared" si="0"/>
        <v>327363.54831200244</v>
      </c>
      <c r="AA7" s="217">
        <f t="shared" si="0"/>
        <v>296673.58067164465</v>
      </c>
      <c r="AB7" s="217">
        <f t="shared" si="0"/>
        <v>268860.76327792497</v>
      </c>
      <c r="AC7" s="217">
        <f t="shared" si="0"/>
        <v>243655.36650327471</v>
      </c>
      <c r="AD7" s="217">
        <f t="shared" si="0"/>
        <v>220812.94757195824</v>
      </c>
      <c r="AE7" s="217">
        <f t="shared" si="0"/>
        <v>200111.97994590885</v>
      </c>
      <c r="AF7" s="217">
        <f t="shared" si="0"/>
        <v>181351.70495299908</v>
      </c>
      <c r="AG7" s="217">
        <f t="shared" si="0"/>
        <v>164350.18482276535</v>
      </c>
      <c r="AH7" s="217">
        <f t="shared" si="0"/>
        <v>148942.53824786245</v>
      </c>
      <c r="AI7" s="217">
        <f t="shared" si="0"/>
        <v>134979.34135966434</v>
      </c>
      <c r="AJ7" s="217">
        <f t="shared" si="0"/>
        <v>122325.17861061942</v>
      </c>
      <c r="AK7" s="217">
        <f t="shared" si="0"/>
        <v>110857.32950976932</v>
      </c>
      <c r="AL7" s="217">
        <f t="shared" si="0"/>
        <v>100464.5784753483</v>
      </c>
      <c r="AM7" s="217">
        <f t="shared" si="0"/>
        <v>91046.136262374581</v>
      </c>
      <c r="AN7" s="217">
        <f t="shared" si="0"/>
        <v>82510.662505202345</v>
      </c>
      <c r="AO7" s="217">
        <f t="shared" si="0"/>
        <v>74775.379895619568</v>
      </c>
      <c r="AP7" s="217">
        <f t="shared" si="0"/>
        <v>67765.271405761523</v>
      </c>
      <c r="AQ7" s="217">
        <f t="shared" si="0"/>
        <v>61412.352770480975</v>
      </c>
      <c r="AR7" s="217">
        <f t="shared" si="0"/>
        <v>55655.013173685082</v>
      </c>
      <c r="AS7" s="217">
        <f t="shared" si="0"/>
        <v>50437.41774459296</v>
      </c>
      <c r="AT7" s="217">
        <f t="shared" si="0"/>
        <v>45708.966069302965</v>
      </c>
      <c r="AU7" s="217">
        <f t="shared" si="0"/>
        <v>41423.801466296711</v>
      </c>
      <c r="AV7" s="217">
        <f t="shared" si="0"/>
        <v>37540.366266817473</v>
      </c>
    </row>
    <row r="8" spans="1:48" s="212" customFormat="1" ht="17.25" customHeight="1">
      <c r="A8" s="213"/>
      <c r="B8" s="213"/>
      <c r="C8" s="213"/>
      <c r="D8" s="216" t="s">
        <v>353</v>
      </c>
      <c r="E8" s="218">
        <f>E15</f>
        <v>1223251.7861061948</v>
      </c>
      <c r="F8" s="218">
        <f>F15</f>
        <v>1148478.2594736842</v>
      </c>
      <c r="G8" s="218">
        <f t="shared" ref="G8:R8" si="1">G15</f>
        <v>1132116.6200000001</v>
      </c>
      <c r="H8" s="218">
        <f t="shared" si="1"/>
        <v>1169865.04</v>
      </c>
      <c r="I8" s="218">
        <f t="shared" si="1"/>
        <v>1189432.2999999998</v>
      </c>
      <c r="J8" s="218">
        <f t="shared" si="1"/>
        <v>0</v>
      </c>
      <c r="K8" s="218">
        <f t="shared" si="1"/>
        <v>0</v>
      </c>
      <c r="L8" s="218">
        <f t="shared" si="1"/>
        <v>0</v>
      </c>
      <c r="M8" s="218">
        <f t="shared" si="1"/>
        <v>0</v>
      </c>
      <c r="N8" s="218">
        <f t="shared" si="1"/>
        <v>0</v>
      </c>
      <c r="O8" s="218">
        <f t="shared" si="1"/>
        <v>0</v>
      </c>
      <c r="P8" s="218">
        <f t="shared" si="1"/>
        <v>0</v>
      </c>
      <c r="Q8" s="218">
        <f t="shared" si="1"/>
        <v>0</v>
      </c>
      <c r="R8" s="218">
        <f t="shared" si="1"/>
        <v>0</v>
      </c>
      <c r="S8" s="218">
        <f t="shared" ref="S8:AC8" si="2">S15</f>
        <v>0</v>
      </c>
      <c r="T8" s="218">
        <f t="shared" si="2"/>
        <v>0</v>
      </c>
      <c r="U8" s="218">
        <f t="shared" si="2"/>
        <v>0</v>
      </c>
      <c r="V8" s="218">
        <f t="shared" si="2"/>
        <v>0</v>
      </c>
      <c r="W8" s="218">
        <f t="shared" si="2"/>
        <v>0</v>
      </c>
      <c r="X8" s="218">
        <f t="shared" si="2"/>
        <v>0</v>
      </c>
      <c r="Y8" s="218">
        <f t="shared" si="2"/>
        <v>0</v>
      </c>
      <c r="Z8" s="218">
        <f t="shared" si="2"/>
        <v>0</v>
      </c>
      <c r="AA8" s="218">
        <f t="shared" si="2"/>
        <v>0</v>
      </c>
      <c r="AB8" s="218">
        <f t="shared" si="2"/>
        <v>0</v>
      </c>
      <c r="AC8" s="218">
        <f t="shared" si="2"/>
        <v>0</v>
      </c>
      <c r="AD8" s="218">
        <f t="shared" ref="AD8:AT8" si="3">AD15</f>
        <v>0</v>
      </c>
      <c r="AE8" s="218">
        <f t="shared" si="3"/>
        <v>0</v>
      </c>
      <c r="AF8" s="218">
        <f t="shared" si="3"/>
        <v>0</v>
      </c>
      <c r="AG8" s="218">
        <f t="shared" si="3"/>
        <v>0</v>
      </c>
      <c r="AH8" s="218">
        <f t="shared" si="3"/>
        <v>0</v>
      </c>
      <c r="AI8" s="218">
        <f t="shared" si="3"/>
        <v>0</v>
      </c>
      <c r="AJ8" s="218">
        <f t="shared" si="3"/>
        <v>0</v>
      </c>
      <c r="AK8" s="218">
        <f t="shared" si="3"/>
        <v>0</v>
      </c>
      <c r="AL8" s="218">
        <f t="shared" si="3"/>
        <v>0</v>
      </c>
      <c r="AM8" s="218">
        <f t="shared" si="3"/>
        <v>0</v>
      </c>
      <c r="AN8" s="218">
        <f t="shared" si="3"/>
        <v>0</v>
      </c>
      <c r="AO8" s="218">
        <f t="shared" si="3"/>
        <v>0</v>
      </c>
      <c r="AP8" s="218">
        <f t="shared" si="3"/>
        <v>0</v>
      </c>
      <c r="AQ8" s="218">
        <f t="shared" si="3"/>
        <v>0</v>
      </c>
      <c r="AR8" s="218">
        <f t="shared" si="3"/>
        <v>0</v>
      </c>
      <c r="AS8" s="218">
        <f t="shared" si="3"/>
        <v>0</v>
      </c>
      <c r="AT8" s="218">
        <f t="shared" si="3"/>
        <v>0</v>
      </c>
      <c r="AU8" s="218">
        <f t="shared" ref="AU8:AV8" si="4">AU15</f>
        <v>0</v>
      </c>
      <c r="AV8" s="218">
        <f t="shared" si="4"/>
        <v>0</v>
      </c>
    </row>
    <row r="9" spans="1:48" s="212" customFormat="1" ht="10.5" customHeight="1">
      <c r="A9" s="213"/>
      <c r="B9" s="213"/>
      <c r="C9" s="213"/>
      <c r="D9" s="199"/>
      <c r="E9" s="219"/>
      <c r="F9" s="219"/>
      <c r="G9" s="219"/>
      <c r="H9" s="219"/>
      <c r="I9" s="219"/>
      <c r="J9" s="219"/>
      <c r="K9" s="219"/>
      <c r="L9" s="219"/>
      <c r="M9" s="220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</row>
    <row r="10" spans="1:48" s="212" customFormat="1" ht="17.25" customHeight="1">
      <c r="A10" s="213"/>
      <c r="B10" s="213"/>
      <c r="C10" s="213"/>
      <c r="D10" s="361" t="s">
        <v>354</v>
      </c>
      <c r="E10" s="361"/>
      <c r="F10" s="217">
        <f>F7-E7</f>
        <v>-48930.071444247849</v>
      </c>
      <c r="G10" s="217">
        <f t="shared" ref="G10:R10" si="5">G7-F7</f>
        <v>-46972.868586477824</v>
      </c>
      <c r="H10" s="217">
        <f t="shared" si="5"/>
        <v>-45093.953843018739</v>
      </c>
      <c r="I10" s="217">
        <f t="shared" si="5"/>
        <v>-43290.195689298096</v>
      </c>
      <c r="J10" s="217">
        <f t="shared" si="5"/>
        <v>-41558.587861726177</v>
      </c>
      <c r="K10" s="217">
        <f t="shared" si="5"/>
        <v>-39896.244347257074</v>
      </c>
      <c r="L10" s="217">
        <f t="shared" si="5"/>
        <v>-38300.394573366852</v>
      </c>
      <c r="M10" s="217">
        <f t="shared" si="5"/>
        <v>-36768.378790432122</v>
      </c>
      <c r="N10" s="217">
        <f t="shared" si="5"/>
        <v>-35297.643638814799</v>
      </c>
      <c r="O10" s="217">
        <f t="shared" si="5"/>
        <v>-33885.737893262296</v>
      </c>
      <c r="P10" s="217">
        <f t="shared" si="5"/>
        <v>-32530.308377531706</v>
      </c>
      <c r="Q10" s="217">
        <f t="shared" si="5"/>
        <v>-31229.096042430494</v>
      </c>
      <c r="R10" s="217">
        <f t="shared" si="5"/>
        <v>-29979.932200733223</v>
      </c>
      <c r="S10" s="217">
        <f t="shared" ref="S10:AV10" si="6">S7-R7</f>
        <v>-67454.045180892106</v>
      </c>
      <c r="T10" s="217">
        <f t="shared" si="6"/>
        <v>-61130.303657172481</v>
      </c>
      <c r="U10" s="217">
        <f t="shared" si="6"/>
        <v>-55399.40585026145</v>
      </c>
      <c r="V10" s="217">
        <f t="shared" si="6"/>
        <v>-50205.773322735331</v>
      </c>
      <c r="W10" s="217">
        <f t="shared" si="6"/>
        <v>-45499.038053708442</v>
      </c>
      <c r="X10" s="217">
        <f t="shared" si="6"/>
        <v>-41233.553968092194</v>
      </c>
      <c r="Y10" s="217">
        <f t="shared" si="6"/>
        <v>-37367.954259441583</v>
      </c>
      <c r="Z10" s="217">
        <f t="shared" si="6"/>
        <v>-33864.750213291554</v>
      </c>
      <c r="AA10" s="217">
        <f t="shared" si="6"/>
        <v>-30689.967640357791</v>
      </c>
      <c r="AB10" s="217">
        <f t="shared" si="6"/>
        <v>-27812.817393719684</v>
      </c>
      <c r="AC10" s="217">
        <f t="shared" si="6"/>
        <v>-25205.39677465026</v>
      </c>
      <c r="AD10" s="217">
        <f t="shared" si="6"/>
        <v>-22842.418931316468</v>
      </c>
      <c r="AE10" s="217">
        <f t="shared" si="6"/>
        <v>-20700.967626049387</v>
      </c>
      <c r="AF10" s="217">
        <f t="shared" si="6"/>
        <v>-18760.274992909777</v>
      </c>
      <c r="AG10" s="217">
        <f t="shared" si="6"/>
        <v>-17001.520130233723</v>
      </c>
      <c r="AH10" s="217">
        <f t="shared" si="6"/>
        <v>-15407.646574902901</v>
      </c>
      <c r="AI10" s="217">
        <f t="shared" si="6"/>
        <v>-13963.196888198116</v>
      </c>
      <c r="AJ10" s="217">
        <f t="shared" si="6"/>
        <v>-12654.162749044917</v>
      </c>
      <c r="AK10" s="217">
        <f t="shared" si="6"/>
        <v>-11467.849100850101</v>
      </c>
      <c r="AL10" s="217">
        <f t="shared" si="6"/>
        <v>-10392.751034421017</v>
      </c>
      <c r="AM10" s="217">
        <f t="shared" si="6"/>
        <v>-9418.4422129737213</v>
      </c>
      <c r="AN10" s="217">
        <f t="shared" si="6"/>
        <v>-8535.4737571722362</v>
      </c>
      <c r="AO10" s="217">
        <f t="shared" si="6"/>
        <v>-7735.2826095827768</v>
      </c>
      <c r="AP10" s="217">
        <f t="shared" si="6"/>
        <v>-7010.1084898580448</v>
      </c>
      <c r="AQ10" s="217">
        <f t="shared" si="6"/>
        <v>-6352.9186352805482</v>
      </c>
      <c r="AR10" s="217">
        <f t="shared" si="6"/>
        <v>-5757.3395967958932</v>
      </c>
      <c r="AS10" s="217">
        <f t="shared" si="6"/>
        <v>-5217.5954290921218</v>
      </c>
      <c r="AT10" s="217">
        <f t="shared" si="6"/>
        <v>-4728.4516752899945</v>
      </c>
      <c r="AU10" s="217">
        <f t="shared" si="6"/>
        <v>-4285.1646030062548</v>
      </c>
      <c r="AV10" s="217">
        <f t="shared" si="6"/>
        <v>-3883.4351994792378</v>
      </c>
    </row>
    <row r="11" spans="1:48" s="212" customFormat="1" ht="17.25" customHeight="1">
      <c r="A11" s="213"/>
      <c r="B11" s="213"/>
      <c r="C11" s="213"/>
      <c r="D11" s="361" t="s">
        <v>355</v>
      </c>
      <c r="E11" s="361"/>
      <c r="F11" s="221">
        <f>IF(F8=0,"",F8-E8)</f>
        <v>-74773.526632510591</v>
      </c>
      <c r="G11" s="221">
        <f t="shared" ref="G11:R11" si="7">IF(G8=0,"",G8-F8)</f>
        <v>-16361.639473684132</v>
      </c>
      <c r="H11" s="221">
        <f t="shared" si="7"/>
        <v>37748.419999999925</v>
      </c>
      <c r="I11" s="221">
        <f t="shared" si="7"/>
        <v>19567.259999999776</v>
      </c>
      <c r="J11" s="221" t="str">
        <f t="shared" si="7"/>
        <v/>
      </c>
      <c r="K11" s="221" t="str">
        <f t="shared" si="7"/>
        <v/>
      </c>
      <c r="L11" s="221" t="str">
        <f t="shared" si="7"/>
        <v/>
      </c>
      <c r="M11" s="221" t="str">
        <f t="shared" si="7"/>
        <v/>
      </c>
      <c r="N11" s="221" t="str">
        <f t="shared" si="7"/>
        <v/>
      </c>
      <c r="O11" s="221" t="str">
        <f t="shared" si="7"/>
        <v/>
      </c>
      <c r="P11" s="221" t="str">
        <f t="shared" si="7"/>
        <v/>
      </c>
      <c r="Q11" s="221" t="str">
        <f t="shared" si="7"/>
        <v/>
      </c>
      <c r="R11" s="221" t="str">
        <f t="shared" si="7"/>
        <v/>
      </c>
      <c r="S11" s="221" t="str">
        <f t="shared" ref="S11:AV11" si="8">IF(S8=0,"",S8-R8)</f>
        <v/>
      </c>
      <c r="T11" s="221" t="str">
        <f t="shared" si="8"/>
        <v/>
      </c>
      <c r="U11" s="221" t="str">
        <f t="shared" si="8"/>
        <v/>
      </c>
      <c r="V11" s="221" t="str">
        <f t="shared" si="8"/>
        <v/>
      </c>
      <c r="W11" s="221" t="str">
        <f t="shared" si="8"/>
        <v/>
      </c>
      <c r="X11" s="221" t="str">
        <f t="shared" si="8"/>
        <v/>
      </c>
      <c r="Y11" s="221" t="str">
        <f t="shared" si="8"/>
        <v/>
      </c>
      <c r="Z11" s="221" t="str">
        <f t="shared" si="8"/>
        <v/>
      </c>
      <c r="AA11" s="221" t="str">
        <f t="shared" si="8"/>
        <v/>
      </c>
      <c r="AB11" s="221" t="str">
        <f t="shared" si="8"/>
        <v/>
      </c>
      <c r="AC11" s="221" t="str">
        <f t="shared" si="8"/>
        <v/>
      </c>
      <c r="AD11" s="221" t="str">
        <f t="shared" si="8"/>
        <v/>
      </c>
      <c r="AE11" s="221" t="str">
        <f t="shared" si="8"/>
        <v/>
      </c>
      <c r="AF11" s="221" t="str">
        <f t="shared" si="8"/>
        <v/>
      </c>
      <c r="AG11" s="221" t="str">
        <f t="shared" si="8"/>
        <v/>
      </c>
      <c r="AH11" s="221" t="str">
        <f t="shared" si="8"/>
        <v/>
      </c>
      <c r="AI11" s="221" t="str">
        <f t="shared" si="8"/>
        <v/>
      </c>
      <c r="AJ11" s="221" t="str">
        <f t="shared" si="8"/>
        <v/>
      </c>
      <c r="AK11" s="221" t="str">
        <f t="shared" si="8"/>
        <v/>
      </c>
      <c r="AL11" s="221" t="str">
        <f t="shared" si="8"/>
        <v/>
      </c>
      <c r="AM11" s="221" t="str">
        <f t="shared" si="8"/>
        <v/>
      </c>
      <c r="AN11" s="221" t="str">
        <f t="shared" si="8"/>
        <v/>
      </c>
      <c r="AO11" s="221" t="str">
        <f t="shared" si="8"/>
        <v/>
      </c>
      <c r="AP11" s="221" t="str">
        <f t="shared" si="8"/>
        <v/>
      </c>
      <c r="AQ11" s="221" t="str">
        <f t="shared" si="8"/>
        <v/>
      </c>
      <c r="AR11" s="221" t="str">
        <f t="shared" si="8"/>
        <v/>
      </c>
      <c r="AS11" s="221" t="str">
        <f t="shared" si="8"/>
        <v/>
      </c>
      <c r="AT11" s="221" t="str">
        <f t="shared" si="8"/>
        <v/>
      </c>
      <c r="AU11" s="221" t="str">
        <f t="shared" si="8"/>
        <v/>
      </c>
      <c r="AV11" s="221" t="str">
        <f t="shared" si="8"/>
        <v/>
      </c>
    </row>
    <row r="12" spans="1:48" s="212" customFormat="1" ht="17.25" customHeight="1">
      <c r="A12" s="213"/>
      <c r="B12" s="213"/>
      <c r="C12" s="213"/>
      <c r="D12" s="361" t="s">
        <v>356</v>
      </c>
      <c r="E12" s="361"/>
      <c r="F12" s="217">
        <f>F7-$E7</f>
        <v>-48930.071444247849</v>
      </c>
      <c r="G12" s="217">
        <f t="shared" ref="G12:R12" si="9">G7-$E7</f>
        <v>-95902.940030725673</v>
      </c>
      <c r="H12" s="217">
        <f t="shared" si="9"/>
        <v>-140996.89387374441</v>
      </c>
      <c r="I12" s="217">
        <f t="shared" si="9"/>
        <v>-184287.08956304251</v>
      </c>
      <c r="J12" s="217">
        <f t="shared" si="9"/>
        <v>-225845.67742476868</v>
      </c>
      <c r="K12" s="217">
        <f t="shared" si="9"/>
        <v>-265741.92177202576</v>
      </c>
      <c r="L12" s="217">
        <f t="shared" si="9"/>
        <v>-304042.31634539261</v>
      </c>
      <c r="M12" s="217">
        <f t="shared" si="9"/>
        <v>-340810.69513582473</v>
      </c>
      <c r="N12" s="217">
        <f t="shared" si="9"/>
        <v>-376108.33877463953</v>
      </c>
      <c r="O12" s="217">
        <f t="shared" si="9"/>
        <v>-409994.07666790183</v>
      </c>
      <c r="P12" s="217">
        <f t="shared" si="9"/>
        <v>-442524.38504543353</v>
      </c>
      <c r="Q12" s="217">
        <f t="shared" si="9"/>
        <v>-473753.48108786403</v>
      </c>
      <c r="R12" s="217">
        <f t="shared" si="9"/>
        <v>-503733.41328859725</v>
      </c>
      <c r="S12" s="217">
        <f t="shared" ref="S12:AC12" si="10">S7-$E7</f>
        <v>-571187.45846948936</v>
      </c>
      <c r="T12" s="217">
        <f t="shared" si="10"/>
        <v>-632317.76212666184</v>
      </c>
      <c r="U12" s="217">
        <f t="shared" si="10"/>
        <v>-687717.16797692329</v>
      </c>
      <c r="V12" s="217">
        <f t="shared" si="10"/>
        <v>-737922.94129965862</v>
      </c>
      <c r="W12" s="217">
        <f t="shared" si="10"/>
        <v>-783421.97935336712</v>
      </c>
      <c r="X12" s="217">
        <f t="shared" si="10"/>
        <v>-824655.53332145931</v>
      </c>
      <c r="Y12" s="217">
        <f t="shared" si="10"/>
        <v>-862023.48758090078</v>
      </c>
      <c r="Z12" s="217">
        <f t="shared" si="10"/>
        <v>-895888.23779419239</v>
      </c>
      <c r="AA12" s="217">
        <f t="shared" si="10"/>
        <v>-926578.20543455018</v>
      </c>
      <c r="AB12" s="217">
        <f t="shared" si="10"/>
        <v>-954391.02282826987</v>
      </c>
      <c r="AC12" s="217">
        <f t="shared" si="10"/>
        <v>-979596.41960292007</v>
      </c>
      <c r="AD12" s="217">
        <f t="shared" ref="AD12:AT12" si="11">AD7-$E7</f>
        <v>-1002438.8385342367</v>
      </c>
      <c r="AE12" s="217">
        <f t="shared" si="11"/>
        <v>-1023139.806160286</v>
      </c>
      <c r="AF12" s="217">
        <f t="shared" si="11"/>
        <v>-1041900.0811531958</v>
      </c>
      <c r="AG12" s="217">
        <f t="shared" si="11"/>
        <v>-1058901.6012834294</v>
      </c>
      <c r="AH12" s="217">
        <f t="shared" si="11"/>
        <v>-1074309.2478583325</v>
      </c>
      <c r="AI12" s="217">
        <f t="shared" si="11"/>
        <v>-1088272.4447465306</v>
      </c>
      <c r="AJ12" s="217">
        <f t="shared" si="11"/>
        <v>-1100926.6074955754</v>
      </c>
      <c r="AK12" s="217">
        <f t="shared" si="11"/>
        <v>-1112394.4565964255</v>
      </c>
      <c r="AL12" s="217">
        <f t="shared" si="11"/>
        <v>-1122787.2076308466</v>
      </c>
      <c r="AM12" s="217">
        <f t="shared" si="11"/>
        <v>-1132205.6498438204</v>
      </c>
      <c r="AN12" s="217">
        <f t="shared" si="11"/>
        <v>-1140741.1236009924</v>
      </c>
      <c r="AO12" s="217">
        <f t="shared" si="11"/>
        <v>-1148476.4062105753</v>
      </c>
      <c r="AP12" s="217">
        <f t="shared" si="11"/>
        <v>-1155486.5147004332</v>
      </c>
      <c r="AQ12" s="217">
        <f t="shared" si="11"/>
        <v>-1161839.4333357138</v>
      </c>
      <c r="AR12" s="217">
        <f t="shared" si="11"/>
        <v>-1167596.7729325097</v>
      </c>
      <c r="AS12" s="217">
        <f t="shared" si="11"/>
        <v>-1172814.3683616018</v>
      </c>
      <c r="AT12" s="217">
        <f t="shared" si="11"/>
        <v>-1177542.8200368918</v>
      </c>
      <c r="AU12" s="217">
        <f t="shared" ref="AU12:AV12" si="12">AU7-$E7</f>
        <v>-1181827.9846398982</v>
      </c>
      <c r="AV12" s="217">
        <f t="shared" si="12"/>
        <v>-1185711.4198393773</v>
      </c>
    </row>
    <row r="13" spans="1:48" s="212" customFormat="1" ht="17.25" customHeight="1">
      <c r="A13" s="213"/>
      <c r="B13" s="213"/>
      <c r="C13" s="213"/>
      <c r="D13" s="361" t="s">
        <v>357</v>
      </c>
      <c r="E13" s="361"/>
      <c r="F13" s="221">
        <f>IF(F8=0,"",F8-$E8)</f>
        <v>-74773.526632510591</v>
      </c>
      <c r="G13" s="221">
        <f t="shared" ref="G13:R13" si="13">IF(G8=0,"",G8-$E8)</f>
        <v>-91135.166106194723</v>
      </c>
      <c r="H13" s="221">
        <f t="shared" si="13"/>
        <v>-53386.746106194798</v>
      </c>
      <c r="I13" s="221">
        <f t="shared" si="13"/>
        <v>-33819.486106195021</v>
      </c>
      <c r="J13" s="221" t="str">
        <f t="shared" si="13"/>
        <v/>
      </c>
      <c r="K13" s="221" t="str">
        <f t="shared" si="13"/>
        <v/>
      </c>
      <c r="L13" s="221" t="str">
        <f t="shared" si="13"/>
        <v/>
      </c>
      <c r="M13" s="221" t="str">
        <f t="shared" si="13"/>
        <v/>
      </c>
      <c r="N13" s="221" t="str">
        <f t="shared" si="13"/>
        <v/>
      </c>
      <c r="O13" s="221" t="str">
        <f t="shared" si="13"/>
        <v/>
      </c>
      <c r="P13" s="221" t="str">
        <f t="shared" si="13"/>
        <v/>
      </c>
      <c r="Q13" s="221" t="str">
        <f t="shared" si="13"/>
        <v/>
      </c>
      <c r="R13" s="221" t="str">
        <f t="shared" si="13"/>
        <v/>
      </c>
      <c r="S13" s="221" t="str">
        <f t="shared" ref="S13:AC13" si="14">IF(S8=0,"",S8-$E8)</f>
        <v/>
      </c>
      <c r="T13" s="221" t="str">
        <f t="shared" si="14"/>
        <v/>
      </c>
      <c r="U13" s="221" t="str">
        <f t="shared" si="14"/>
        <v/>
      </c>
      <c r="V13" s="221" t="str">
        <f t="shared" si="14"/>
        <v/>
      </c>
      <c r="W13" s="221" t="str">
        <f t="shared" si="14"/>
        <v/>
      </c>
      <c r="X13" s="221" t="str">
        <f t="shared" si="14"/>
        <v/>
      </c>
      <c r="Y13" s="221" t="str">
        <f t="shared" si="14"/>
        <v/>
      </c>
      <c r="Z13" s="221" t="str">
        <f t="shared" si="14"/>
        <v/>
      </c>
      <c r="AA13" s="221" t="str">
        <f t="shared" si="14"/>
        <v/>
      </c>
      <c r="AB13" s="221" t="str">
        <f t="shared" si="14"/>
        <v/>
      </c>
      <c r="AC13" s="221" t="str">
        <f t="shared" si="14"/>
        <v/>
      </c>
      <c r="AD13" s="221" t="str">
        <f t="shared" ref="AD13:AT13" si="15">IF(AD8=0,"",AD8-$E8)</f>
        <v/>
      </c>
      <c r="AE13" s="221" t="str">
        <f t="shared" si="15"/>
        <v/>
      </c>
      <c r="AF13" s="221" t="str">
        <f t="shared" si="15"/>
        <v/>
      </c>
      <c r="AG13" s="221" t="str">
        <f t="shared" si="15"/>
        <v/>
      </c>
      <c r="AH13" s="221" t="str">
        <f t="shared" si="15"/>
        <v/>
      </c>
      <c r="AI13" s="221" t="str">
        <f t="shared" si="15"/>
        <v/>
      </c>
      <c r="AJ13" s="221" t="str">
        <f t="shared" si="15"/>
        <v/>
      </c>
      <c r="AK13" s="221" t="str">
        <f t="shared" si="15"/>
        <v/>
      </c>
      <c r="AL13" s="221" t="str">
        <f t="shared" si="15"/>
        <v/>
      </c>
      <c r="AM13" s="221" t="str">
        <f t="shared" si="15"/>
        <v/>
      </c>
      <c r="AN13" s="221" t="str">
        <f t="shared" si="15"/>
        <v/>
      </c>
      <c r="AO13" s="221" t="str">
        <f t="shared" si="15"/>
        <v/>
      </c>
      <c r="AP13" s="221" t="str">
        <f t="shared" si="15"/>
        <v/>
      </c>
      <c r="AQ13" s="221" t="str">
        <f t="shared" si="15"/>
        <v/>
      </c>
      <c r="AR13" s="221" t="str">
        <f t="shared" si="15"/>
        <v/>
      </c>
      <c r="AS13" s="221" t="str">
        <f t="shared" si="15"/>
        <v/>
      </c>
      <c r="AT13" s="221" t="str">
        <f t="shared" si="15"/>
        <v/>
      </c>
      <c r="AU13" s="221" t="str">
        <f t="shared" ref="AU13:AV13" si="16">IF(AU8=0,"",AU8-$E8)</f>
        <v/>
      </c>
      <c r="AV13" s="221" t="str">
        <f t="shared" si="16"/>
        <v/>
      </c>
    </row>
    <row r="14" spans="1:48" s="213" customFormat="1" ht="17.25" customHeight="1">
      <c r="D14" s="210"/>
      <c r="E14" s="210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22"/>
      <c r="T14" s="223"/>
    </row>
    <row r="15" spans="1:48">
      <c r="A15" s="197"/>
      <c r="B15" s="362" t="s">
        <v>358</v>
      </c>
      <c r="C15" s="363"/>
      <c r="D15" s="364"/>
      <c r="E15" s="224">
        <f>IF(SUM(E17:E27)=0,"",SUM(E17:E27))</f>
        <v>1223251.7861061948</v>
      </c>
      <c r="F15" s="224">
        <f t="shared" ref="F15:AV15" si="17">SUM(F17:F27)</f>
        <v>1148478.2594736842</v>
      </c>
      <c r="G15" s="224">
        <f t="shared" si="17"/>
        <v>1132116.6200000001</v>
      </c>
      <c r="H15" s="224">
        <f t="shared" si="17"/>
        <v>1169865.04</v>
      </c>
      <c r="I15" s="224">
        <f t="shared" si="17"/>
        <v>1189432.2999999998</v>
      </c>
      <c r="J15" s="224">
        <f t="shared" si="17"/>
        <v>0</v>
      </c>
      <c r="K15" s="224">
        <f t="shared" si="17"/>
        <v>0</v>
      </c>
      <c r="L15" s="224">
        <f t="shared" si="17"/>
        <v>0</v>
      </c>
      <c r="M15" s="224">
        <f t="shared" si="17"/>
        <v>0</v>
      </c>
      <c r="N15" s="224">
        <f t="shared" si="17"/>
        <v>0</v>
      </c>
      <c r="O15" s="224">
        <f t="shared" si="17"/>
        <v>0</v>
      </c>
      <c r="P15" s="224">
        <f t="shared" si="17"/>
        <v>0</v>
      </c>
      <c r="Q15" s="224">
        <f t="shared" si="17"/>
        <v>0</v>
      </c>
      <c r="R15" s="224">
        <f t="shared" si="17"/>
        <v>0</v>
      </c>
      <c r="S15" s="224">
        <f t="shared" si="17"/>
        <v>0</v>
      </c>
      <c r="T15" s="224">
        <f t="shared" si="17"/>
        <v>0</v>
      </c>
      <c r="U15" s="224">
        <f t="shared" si="17"/>
        <v>0</v>
      </c>
      <c r="V15" s="224">
        <f t="shared" si="17"/>
        <v>0</v>
      </c>
      <c r="W15" s="224">
        <f t="shared" si="17"/>
        <v>0</v>
      </c>
      <c r="X15" s="224">
        <f t="shared" si="17"/>
        <v>0</v>
      </c>
      <c r="Y15" s="224">
        <f t="shared" si="17"/>
        <v>0</v>
      </c>
      <c r="Z15" s="224">
        <f t="shared" si="17"/>
        <v>0</v>
      </c>
      <c r="AA15" s="224">
        <f t="shared" si="17"/>
        <v>0</v>
      </c>
      <c r="AB15" s="224">
        <f t="shared" si="17"/>
        <v>0</v>
      </c>
      <c r="AC15" s="224">
        <f t="shared" si="17"/>
        <v>0</v>
      </c>
      <c r="AD15" s="224">
        <f t="shared" si="17"/>
        <v>0</v>
      </c>
      <c r="AE15" s="224">
        <f t="shared" si="17"/>
        <v>0</v>
      </c>
      <c r="AF15" s="224">
        <f t="shared" si="17"/>
        <v>0</v>
      </c>
      <c r="AG15" s="224">
        <f t="shared" si="17"/>
        <v>0</v>
      </c>
      <c r="AH15" s="224">
        <f t="shared" si="17"/>
        <v>0</v>
      </c>
      <c r="AI15" s="224">
        <f t="shared" si="17"/>
        <v>0</v>
      </c>
      <c r="AJ15" s="224">
        <f t="shared" si="17"/>
        <v>0</v>
      </c>
      <c r="AK15" s="224">
        <f t="shared" si="17"/>
        <v>0</v>
      </c>
      <c r="AL15" s="224">
        <f t="shared" si="17"/>
        <v>0</v>
      </c>
      <c r="AM15" s="224">
        <f t="shared" si="17"/>
        <v>0</v>
      </c>
      <c r="AN15" s="224">
        <f t="shared" si="17"/>
        <v>0</v>
      </c>
      <c r="AO15" s="224">
        <f t="shared" si="17"/>
        <v>0</v>
      </c>
      <c r="AP15" s="224">
        <f t="shared" si="17"/>
        <v>0</v>
      </c>
      <c r="AQ15" s="224">
        <f t="shared" si="17"/>
        <v>0</v>
      </c>
      <c r="AR15" s="224">
        <f t="shared" si="17"/>
        <v>0</v>
      </c>
      <c r="AS15" s="224">
        <f t="shared" si="17"/>
        <v>0</v>
      </c>
      <c r="AT15" s="224">
        <f t="shared" si="17"/>
        <v>0</v>
      </c>
      <c r="AU15" s="224">
        <f t="shared" si="17"/>
        <v>0</v>
      </c>
      <c r="AV15" s="224">
        <f t="shared" si="17"/>
        <v>0</v>
      </c>
    </row>
    <row r="16" spans="1:48">
      <c r="A16" s="197"/>
      <c r="B16" s="356"/>
      <c r="C16" s="357"/>
      <c r="D16" s="225" t="s">
        <v>359</v>
      </c>
      <c r="E16" s="358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  <c r="V16" s="359"/>
      <c r="W16" s="359"/>
      <c r="X16" s="359"/>
      <c r="Y16" s="359"/>
      <c r="Z16" s="359"/>
      <c r="AA16" s="359"/>
      <c r="AB16" s="359"/>
      <c r="AC16" s="359"/>
      <c r="AD16" s="359"/>
      <c r="AE16" s="359"/>
      <c r="AF16" s="359"/>
      <c r="AG16" s="359"/>
      <c r="AH16" s="359"/>
      <c r="AI16" s="359"/>
      <c r="AJ16" s="359"/>
      <c r="AK16" s="359"/>
      <c r="AL16" s="359"/>
      <c r="AM16" s="359"/>
      <c r="AN16" s="359"/>
      <c r="AO16" s="359"/>
      <c r="AP16" s="359"/>
      <c r="AQ16" s="359"/>
      <c r="AR16" s="359"/>
      <c r="AS16" s="359"/>
      <c r="AT16" s="359"/>
      <c r="AU16" s="359"/>
      <c r="AV16" s="360"/>
    </row>
    <row r="17" spans="1:48">
      <c r="A17" s="197"/>
      <c r="B17" s="226">
        <v>1</v>
      </c>
      <c r="C17" s="227" t="s">
        <v>18</v>
      </c>
      <c r="D17" s="228">
        <v>0.47</v>
      </c>
      <c r="E17" s="229">
        <f>+Energieverbräuche!D8*E28</f>
        <v>324870.11</v>
      </c>
      <c r="F17" s="229">
        <f>+Energieverbräuche!E8*$D$17</f>
        <v>276912.71999999997</v>
      </c>
      <c r="G17" s="229">
        <f>+Energieverbräuche!F8*$D$17</f>
        <v>263900.76999999996</v>
      </c>
      <c r="H17" s="229">
        <f>+Energieverbräuche!G8*$D$17</f>
        <v>278646.55</v>
      </c>
      <c r="I17" s="229">
        <f>+Energieverbräuche!H8*$D$17</f>
        <v>293754.23</v>
      </c>
      <c r="J17" s="229">
        <f>+Energieverbräuche!I8*$D$17</f>
        <v>0</v>
      </c>
      <c r="K17" s="229">
        <f>+Energieverbräuche!J8*$D$17</f>
        <v>0</v>
      </c>
      <c r="L17" s="229">
        <f>+Energieverbräuche!K8*$D$17</f>
        <v>0</v>
      </c>
      <c r="M17" s="229">
        <f>+Energieverbräuche!L8*$D$17</f>
        <v>0</v>
      </c>
      <c r="N17" s="229">
        <f>+Energieverbräuche!M8*$D$17</f>
        <v>0</v>
      </c>
      <c r="O17" s="229">
        <f>+Energieverbräuche!N8*$D$17</f>
        <v>0</v>
      </c>
      <c r="P17" s="229">
        <f>+Energieverbräuche!O8*$D$17</f>
        <v>0</v>
      </c>
      <c r="Q17" s="229">
        <f>+Energieverbräuche!P8*$D$17</f>
        <v>0</v>
      </c>
      <c r="R17" s="229">
        <f>+Energieverbräuche!Q8*$D$17</f>
        <v>0</v>
      </c>
      <c r="S17" s="229">
        <f>+Energieverbräuche!R8*$D$17</f>
        <v>0</v>
      </c>
      <c r="T17" s="229">
        <f>+Energieverbräuche!S8*$D$17</f>
        <v>0</v>
      </c>
      <c r="U17" s="229">
        <f>+Energieverbräuche!T8*$D$17</f>
        <v>0</v>
      </c>
      <c r="V17" s="229">
        <f>+Energieverbräuche!U8*$D$17</f>
        <v>0</v>
      </c>
      <c r="W17" s="229">
        <f>+Energieverbräuche!V8*$D$17</f>
        <v>0</v>
      </c>
      <c r="X17" s="229">
        <f>+Energieverbräuche!W8*$D$17</f>
        <v>0</v>
      </c>
      <c r="Y17" s="229">
        <f>+Energieverbräuche!X8*$D$17</f>
        <v>0</v>
      </c>
      <c r="Z17" s="229">
        <f>+Energieverbräuche!Y8*$D$17</f>
        <v>0</v>
      </c>
      <c r="AA17" s="229">
        <f>+Energieverbräuche!Z8*$D$17</f>
        <v>0</v>
      </c>
      <c r="AB17" s="229">
        <f>+Energieverbräuche!AA8*$D$17</f>
        <v>0</v>
      </c>
      <c r="AC17" s="229">
        <f>+Energieverbräuche!AB8*$D$17</f>
        <v>0</v>
      </c>
      <c r="AD17" s="229">
        <f>+Energieverbräuche!AC8*$D$17</f>
        <v>0</v>
      </c>
      <c r="AE17" s="229">
        <f>+Energieverbräuche!AD8*$D$17</f>
        <v>0</v>
      </c>
      <c r="AF17" s="229">
        <f>+Energieverbräuche!AE8*$D$17</f>
        <v>0</v>
      </c>
      <c r="AG17" s="229">
        <f>+Energieverbräuche!AF8*$D$17</f>
        <v>0</v>
      </c>
      <c r="AH17" s="229">
        <f>+Energieverbräuche!AG8*$D$17</f>
        <v>0</v>
      </c>
      <c r="AI17" s="229">
        <f>+Energieverbräuche!AH8*$D$17</f>
        <v>0</v>
      </c>
      <c r="AJ17" s="229">
        <f>+Energieverbräuche!AI8*$D$17</f>
        <v>0</v>
      </c>
      <c r="AK17" s="229">
        <f>+Energieverbräuche!AJ8*$D$17</f>
        <v>0</v>
      </c>
      <c r="AL17" s="229">
        <f>+Energieverbräuche!AK8*$D$17</f>
        <v>0</v>
      </c>
      <c r="AM17" s="229">
        <f>+Energieverbräuche!AL8*$D$17</f>
        <v>0</v>
      </c>
      <c r="AN17" s="229">
        <f>+Energieverbräuche!AM8*$D$17</f>
        <v>0</v>
      </c>
      <c r="AO17" s="229">
        <f>+Energieverbräuche!AN8*$D$17</f>
        <v>0</v>
      </c>
      <c r="AP17" s="229">
        <f>+Energieverbräuche!AO8*$D$17</f>
        <v>0</v>
      </c>
      <c r="AQ17" s="229">
        <f>+Energieverbräuche!AP8*$D$17</f>
        <v>0</v>
      </c>
      <c r="AR17" s="229">
        <f>+Energieverbräuche!AQ8*$D$17</f>
        <v>0</v>
      </c>
      <c r="AS17" s="229">
        <f>+Energieverbräuche!AR8*$D$17</f>
        <v>0</v>
      </c>
      <c r="AT17" s="229">
        <f>+Energieverbräuche!AS8*$D$17</f>
        <v>0</v>
      </c>
      <c r="AU17" s="229">
        <f>+Energieverbräuche!AT8*$D$17</f>
        <v>0</v>
      </c>
      <c r="AV17" s="229">
        <f>+Energieverbräuche!AU8*$D$17</f>
        <v>0</v>
      </c>
    </row>
    <row r="18" spans="1:48">
      <c r="A18" s="197"/>
      <c r="B18" s="230">
        <v>2</v>
      </c>
      <c r="C18" s="231" t="s">
        <v>360</v>
      </c>
      <c r="D18" s="232">
        <v>0.182</v>
      </c>
      <c r="E18" s="233">
        <f>SUM(Energieverbräuche!D10:D12)*11*E29</f>
        <v>0</v>
      </c>
      <c r="F18" s="233">
        <f>SUM(Energieverbräuche!E10:E12)*11*F29</f>
        <v>0</v>
      </c>
      <c r="G18" s="233">
        <f>SUM(Energieverbräuche!F10:F12)*11*G29</f>
        <v>0</v>
      </c>
      <c r="H18" s="233">
        <f>SUM(Energieverbräuche!G10:G12)*11*H29</f>
        <v>0</v>
      </c>
      <c r="I18" s="233">
        <f>SUM(Energieverbräuche!H10:H12)*11*I29</f>
        <v>0</v>
      </c>
      <c r="J18" s="233">
        <f>SUM(Energieverbräuche!I10:I12)*11*J29</f>
        <v>0</v>
      </c>
      <c r="K18" s="233">
        <f>SUM(Energieverbräuche!J10:J12)*11*K29</f>
        <v>0</v>
      </c>
      <c r="L18" s="233">
        <f>SUM(Energieverbräuche!K10:K12)*11*L29</f>
        <v>0</v>
      </c>
      <c r="M18" s="233">
        <f>SUM(Energieverbräuche!L10:L12)*11*M29</f>
        <v>0</v>
      </c>
      <c r="N18" s="233">
        <f>SUM(Energieverbräuche!M10:M12)*11*N29</f>
        <v>0</v>
      </c>
      <c r="O18" s="233">
        <f>SUM(Energieverbräuche!N10:N12)*11*O29</f>
        <v>0</v>
      </c>
      <c r="P18" s="233">
        <f>SUM(Energieverbräuche!O10:O12)*11*P29</f>
        <v>0</v>
      </c>
      <c r="Q18" s="233">
        <f>SUM(Energieverbräuche!P10:P12)*11*Q29</f>
        <v>0</v>
      </c>
      <c r="R18" s="233">
        <f>SUM(Energieverbräuche!Q10:Q12)*11*R29</f>
        <v>0</v>
      </c>
      <c r="S18" s="233">
        <f>SUM(Energieverbräuche!R10:R12)*11*S29</f>
        <v>0</v>
      </c>
      <c r="T18" s="233">
        <f>SUM(Energieverbräuche!S10:S12)*11*T29</f>
        <v>0</v>
      </c>
      <c r="U18" s="233">
        <f>SUM(Energieverbräuche!T10:T12)*11*U29</f>
        <v>0</v>
      </c>
      <c r="V18" s="233">
        <f>SUM(Energieverbräuche!U10:U12)*11*V29</f>
        <v>0</v>
      </c>
      <c r="W18" s="233">
        <f>SUM(Energieverbräuche!V10:V12)*11*W29</f>
        <v>0</v>
      </c>
      <c r="X18" s="233">
        <f>SUM(Energieverbräuche!W10:W12)*11*X29</f>
        <v>0</v>
      </c>
      <c r="Y18" s="233">
        <f>SUM(Energieverbräuche!X10:X12)*11*Y29</f>
        <v>0</v>
      </c>
      <c r="Z18" s="233">
        <f>SUM(Energieverbräuche!Y10:Y12)*11*Z29</f>
        <v>0</v>
      </c>
      <c r="AA18" s="233">
        <f>SUM(Energieverbräuche!Z10:Z12)*11*AA29</f>
        <v>0</v>
      </c>
      <c r="AB18" s="233">
        <f>SUM(Energieverbräuche!AA10:AA12)*11*AB29</f>
        <v>0</v>
      </c>
      <c r="AC18" s="233">
        <f>SUM(Energieverbräuche!AB10:AB12)*11*AC29</f>
        <v>0</v>
      </c>
      <c r="AD18" s="233">
        <f>SUM(Energieverbräuche!AC10:AC12)*11*AD29</f>
        <v>0</v>
      </c>
      <c r="AE18" s="233">
        <f>SUM(Energieverbräuche!AD10:AD12)*11*AE29</f>
        <v>0</v>
      </c>
      <c r="AF18" s="233">
        <f>SUM(Energieverbräuche!AE10:AE12)*11*AF29</f>
        <v>0</v>
      </c>
      <c r="AG18" s="233">
        <f>SUM(Energieverbräuche!AF10:AF12)*11*AG29</f>
        <v>0</v>
      </c>
      <c r="AH18" s="233">
        <f>SUM(Energieverbräuche!AG10:AG12)*11*AH29</f>
        <v>0</v>
      </c>
      <c r="AI18" s="233">
        <f>SUM(Energieverbräuche!AH10:AH12)*11*AI29</f>
        <v>0</v>
      </c>
      <c r="AJ18" s="233">
        <f>SUM(Energieverbräuche!AI10:AI12)*11*AJ29</f>
        <v>0</v>
      </c>
      <c r="AK18" s="233">
        <f>SUM(Energieverbräuche!AJ10:AJ12)*11*AK29</f>
        <v>0</v>
      </c>
      <c r="AL18" s="233">
        <f>SUM(Energieverbräuche!AK10:AK12)*11*AL29</f>
        <v>0</v>
      </c>
      <c r="AM18" s="233">
        <f>SUM(Energieverbräuche!AL10:AL12)*11*AM29</f>
        <v>0</v>
      </c>
      <c r="AN18" s="233">
        <f>SUM(Energieverbräuche!AM10:AM12)*11*AN29</f>
        <v>0</v>
      </c>
      <c r="AO18" s="233">
        <f>SUM(Energieverbräuche!AN10:AN12)*11*AO29</f>
        <v>0</v>
      </c>
      <c r="AP18" s="233">
        <f>SUM(Energieverbräuche!AO10:AO12)*11*AP29</f>
        <v>0</v>
      </c>
      <c r="AQ18" s="233">
        <f>SUM(Energieverbräuche!AP10:AP12)*11*AQ29</f>
        <v>0</v>
      </c>
      <c r="AR18" s="233">
        <f>SUM(Energieverbräuche!AQ10:AQ12)*11*AR29</f>
        <v>0</v>
      </c>
      <c r="AS18" s="233">
        <f>SUM(Energieverbräuche!AR10:AR12)*11*AS29</f>
        <v>0</v>
      </c>
      <c r="AT18" s="233">
        <f>SUM(Energieverbräuche!AS10:AS12)*11*AT29</f>
        <v>0</v>
      </c>
      <c r="AU18" s="233">
        <f>SUM(Energieverbräuche!AT10:AT12)*11*AU29</f>
        <v>0</v>
      </c>
      <c r="AV18" s="233">
        <f>SUM(Energieverbräuche!AU10:AU12)*11*AV29</f>
        <v>0</v>
      </c>
    </row>
    <row r="19" spans="1:48">
      <c r="A19" s="197"/>
      <c r="B19" s="230">
        <v>2</v>
      </c>
      <c r="C19" s="231" t="s">
        <v>361</v>
      </c>
      <c r="D19" s="232">
        <v>0.27900000000000003</v>
      </c>
      <c r="E19" s="233">
        <f>SUM(Energieverbräuche!D14:D16)*1000*E30</f>
        <v>393120.87610619469</v>
      </c>
      <c r="F19" s="233">
        <f>SUM(Energieverbräuche!E14:E16)*1000*F30</f>
        <v>375878.58947368426</v>
      </c>
      <c r="G19" s="233">
        <f>SUM(Energieverbräuche!F14:F16)*1000*G30</f>
        <v>386694.00000000006</v>
      </c>
      <c r="H19" s="233">
        <f>SUM(Energieverbräuche!G14:G16)*1000*H30</f>
        <v>391716.00000000006</v>
      </c>
      <c r="I19" s="233">
        <f>SUM(Energieverbräuche!H14:H16)*1000*I30</f>
        <v>410967.00000000006</v>
      </c>
      <c r="J19" s="233">
        <f>SUM(Energieverbräuche!I14:I16)*1000*J30</f>
        <v>0</v>
      </c>
      <c r="K19" s="233">
        <f>SUM(Energieverbräuche!J14:J16)*1000*K30</f>
        <v>0</v>
      </c>
      <c r="L19" s="233">
        <f>SUM(Energieverbräuche!K14:K16)*1000*L30</f>
        <v>0</v>
      </c>
      <c r="M19" s="233">
        <f>SUM(Energieverbräuche!L14:L16)*1000*M30</f>
        <v>0</v>
      </c>
      <c r="N19" s="233">
        <f>SUM(Energieverbräuche!M14:M16)*1000*N30</f>
        <v>0</v>
      </c>
      <c r="O19" s="233">
        <f>SUM(Energieverbräuche!N14:N16)*1000*O30</f>
        <v>0</v>
      </c>
      <c r="P19" s="233">
        <f>SUM(Energieverbräuche!O14:O16)*1000*P30</f>
        <v>0</v>
      </c>
      <c r="Q19" s="233">
        <f>SUM(Energieverbräuche!P14:P16)*1000*Q30</f>
        <v>0</v>
      </c>
      <c r="R19" s="233">
        <f>SUM(Energieverbräuche!Q14:Q16)*1000*R30</f>
        <v>0</v>
      </c>
      <c r="S19" s="233">
        <f>SUM(Energieverbräuche!R14:R16)*1000*S30</f>
        <v>0</v>
      </c>
      <c r="T19" s="233">
        <f>SUM(Energieverbräuche!S14:S16)*1000*T30</f>
        <v>0</v>
      </c>
      <c r="U19" s="233">
        <f>SUM(Energieverbräuche!T14:T16)*1000*U30</f>
        <v>0</v>
      </c>
      <c r="V19" s="233">
        <f>SUM(Energieverbräuche!U14:U16)*1000*V30</f>
        <v>0</v>
      </c>
      <c r="W19" s="233">
        <f>SUM(Energieverbräuche!V14:V16)*1000*W30</f>
        <v>0</v>
      </c>
      <c r="X19" s="233">
        <f>SUM(Energieverbräuche!W14:W16)*1000*X30</f>
        <v>0</v>
      </c>
      <c r="Y19" s="233">
        <f>SUM(Energieverbräuche!X14:X16)*1000*Y30</f>
        <v>0</v>
      </c>
      <c r="Z19" s="233">
        <f>SUM(Energieverbräuche!Y14:Y16)*1000*Z30</f>
        <v>0</v>
      </c>
      <c r="AA19" s="233">
        <f>SUM(Energieverbräuche!Z14:Z16)*1000*AA30</f>
        <v>0</v>
      </c>
      <c r="AB19" s="233">
        <f>SUM(Energieverbräuche!AA14:AA16)*1000*AB30</f>
        <v>0</v>
      </c>
      <c r="AC19" s="233">
        <f>SUM(Energieverbräuche!AB14:AB16)*1000*AC30</f>
        <v>0</v>
      </c>
      <c r="AD19" s="233">
        <f>SUM(Energieverbräuche!AC14:AC16)*1000*AD30</f>
        <v>0</v>
      </c>
      <c r="AE19" s="233">
        <f>SUM(Energieverbräuche!AD14:AD16)*1000*AE30</f>
        <v>0</v>
      </c>
      <c r="AF19" s="233">
        <f>SUM(Energieverbräuche!AE14:AE16)*1000*AF30</f>
        <v>0</v>
      </c>
      <c r="AG19" s="233">
        <f>SUM(Energieverbräuche!AF14:AF16)*1000*AG30</f>
        <v>0</v>
      </c>
      <c r="AH19" s="233">
        <f>SUM(Energieverbräuche!AG14:AG16)*1000*AH30</f>
        <v>0</v>
      </c>
      <c r="AI19" s="233">
        <f>SUM(Energieverbräuche!AH14:AH16)*1000*AI30</f>
        <v>0</v>
      </c>
      <c r="AJ19" s="233">
        <f>SUM(Energieverbräuche!AI14:AI16)*1000*AJ30</f>
        <v>0</v>
      </c>
      <c r="AK19" s="233">
        <f>SUM(Energieverbräuche!AJ14:AJ16)*1000*AK30</f>
        <v>0</v>
      </c>
      <c r="AL19" s="233">
        <f>SUM(Energieverbräuche!AK14:AK16)*1000*AL30</f>
        <v>0</v>
      </c>
      <c r="AM19" s="233">
        <f>SUM(Energieverbräuche!AL14:AL16)*1000*AM30</f>
        <v>0</v>
      </c>
      <c r="AN19" s="233">
        <f>SUM(Energieverbräuche!AM14:AM16)*1000*AN30</f>
        <v>0</v>
      </c>
      <c r="AO19" s="233">
        <f>SUM(Energieverbräuche!AN14:AN16)*1000*AO30</f>
        <v>0</v>
      </c>
      <c r="AP19" s="233">
        <f>SUM(Energieverbräuche!AO14:AO16)*1000*AP30</f>
        <v>0</v>
      </c>
      <c r="AQ19" s="233">
        <f>SUM(Energieverbräuche!AP14:AP16)*1000*AQ30</f>
        <v>0</v>
      </c>
      <c r="AR19" s="233">
        <f>SUM(Energieverbräuche!AQ14:AQ16)*1000*AR30</f>
        <v>0</v>
      </c>
      <c r="AS19" s="233">
        <f>SUM(Energieverbräuche!AR14:AR16)*1000*AS30</f>
        <v>0</v>
      </c>
      <c r="AT19" s="233">
        <f>SUM(Energieverbräuche!AS14:AS16)*1000*AT30</f>
        <v>0</v>
      </c>
      <c r="AU19" s="233">
        <f>SUM(Energieverbräuche!AT14:AT16)*1000*AU30</f>
        <v>0</v>
      </c>
      <c r="AV19" s="233">
        <f>SUM(Energieverbräuche!AU14:AU16)*1000*AV30</f>
        <v>0</v>
      </c>
    </row>
    <row r="20" spans="1:48">
      <c r="A20" s="197"/>
      <c r="B20" s="234">
        <v>3</v>
      </c>
      <c r="C20" s="235" t="s">
        <v>362</v>
      </c>
      <c r="D20" s="236">
        <f t="shared" ref="D20:D21" si="18">D17</f>
        <v>0.47</v>
      </c>
      <c r="E20" s="237">
        <f>(+Energieverbräuche!D22*$D$20)*(-1)</f>
        <v>-7924.2</v>
      </c>
      <c r="F20" s="237">
        <f>(+Energieverbräuche!E22*$D$20)*(-1)</f>
        <v>-4989.0499999999993</v>
      </c>
      <c r="G20" s="237">
        <f>(+Energieverbräuche!F22*$D$20)*(-1)</f>
        <v>-7823.15</v>
      </c>
      <c r="H20" s="237">
        <f>(+Energieverbräuche!G22*$D$20)*(-1)</f>
        <v>-8851.51</v>
      </c>
      <c r="I20" s="237">
        <f>(+Energieverbräuche!H22*$D$20)*(-1)</f>
        <v>-17022.93</v>
      </c>
      <c r="J20" s="237">
        <f>(+Energieverbräuche!I22*$D$20)*(-1)</f>
        <v>0</v>
      </c>
      <c r="K20" s="237">
        <f>(+Energieverbräuche!J22*$D$20)*(-1)</f>
        <v>0</v>
      </c>
      <c r="L20" s="237">
        <f>(+Energieverbräuche!K22*$D$20)*(-1)</f>
        <v>0</v>
      </c>
      <c r="M20" s="237">
        <f>(+Energieverbräuche!L22*$D$20)*(-1)</f>
        <v>0</v>
      </c>
      <c r="N20" s="237">
        <f>(+Energieverbräuche!M22*$D$20)*(-1)</f>
        <v>0</v>
      </c>
      <c r="O20" s="237">
        <f>(+Energieverbräuche!N22*$D$20)*(-1)</f>
        <v>0</v>
      </c>
      <c r="P20" s="237">
        <f>(+Energieverbräuche!O22*$D$20)*(-1)</f>
        <v>0</v>
      </c>
      <c r="Q20" s="237">
        <f>(+Energieverbräuche!P22*$D$20)*(-1)</f>
        <v>0</v>
      </c>
      <c r="R20" s="237">
        <f>(+Energieverbräuche!Q22*$D$20)*(-1)</f>
        <v>0</v>
      </c>
      <c r="S20" s="237">
        <f>(+Energieverbräuche!R22*$D$20)*(-1)</f>
        <v>0</v>
      </c>
      <c r="T20" s="237">
        <f>(+Energieverbräuche!S22*$D$20)*(-1)</f>
        <v>0</v>
      </c>
      <c r="U20" s="237">
        <f>(+Energieverbräuche!T22*$D$20)*(-1)</f>
        <v>0</v>
      </c>
      <c r="V20" s="237">
        <f>(+Energieverbräuche!U22*$D$20)*(-1)</f>
        <v>0</v>
      </c>
      <c r="W20" s="237">
        <f>(+Energieverbräuche!V22*$D$20)*(-1)</f>
        <v>0</v>
      </c>
      <c r="X20" s="237">
        <f>(+Energieverbräuche!W22*$D$20)*(-1)</f>
        <v>0</v>
      </c>
      <c r="Y20" s="237">
        <f>(+Energieverbräuche!X22*$D$20)*(-1)</f>
        <v>0</v>
      </c>
      <c r="Z20" s="237">
        <f>(+Energieverbräuche!Y22*$D$20)*(-1)</f>
        <v>0</v>
      </c>
      <c r="AA20" s="237">
        <f>(+Energieverbräuche!Z22*$D$20)*(-1)</f>
        <v>0</v>
      </c>
      <c r="AB20" s="237">
        <f>(+Energieverbräuche!AA22*$D$20)*(-1)</f>
        <v>0</v>
      </c>
      <c r="AC20" s="237">
        <f>(+Energieverbräuche!AB22*$D$20)*(-1)</f>
        <v>0</v>
      </c>
      <c r="AD20" s="237">
        <f>(+Energieverbräuche!AC22*$D$20)*(-1)</f>
        <v>0</v>
      </c>
      <c r="AE20" s="237">
        <f>(+Energieverbräuche!AD22*$D$20)*(-1)</f>
        <v>0</v>
      </c>
      <c r="AF20" s="237">
        <f>(+Energieverbräuche!AE22*$D$20)*(-1)</f>
        <v>0</v>
      </c>
      <c r="AG20" s="237">
        <f>(+Energieverbräuche!AF22*$D$20)*(-1)</f>
        <v>0</v>
      </c>
      <c r="AH20" s="237">
        <f>(+Energieverbräuche!AG22*$D$20)*(-1)</f>
        <v>0</v>
      </c>
      <c r="AI20" s="237">
        <f>(+Energieverbräuche!AH22*$D$20)*(-1)</f>
        <v>0</v>
      </c>
      <c r="AJ20" s="237">
        <f>(+Energieverbräuche!AI22*$D$20)*(-1)</f>
        <v>0</v>
      </c>
      <c r="AK20" s="237">
        <f>(+Energieverbräuche!AJ22*$D$20)*(-1)</f>
        <v>0</v>
      </c>
      <c r="AL20" s="237">
        <f>(+Energieverbräuche!AK22*$D$20)*(-1)</f>
        <v>0</v>
      </c>
      <c r="AM20" s="237">
        <f>(+Energieverbräuche!AL22*$D$20)*(-1)</f>
        <v>0</v>
      </c>
      <c r="AN20" s="237">
        <f>(+Energieverbräuche!AM22*$D$20)*(-1)</f>
        <v>0</v>
      </c>
      <c r="AO20" s="237">
        <f>(+Energieverbräuche!AN22*$D$20)*(-1)</f>
        <v>0</v>
      </c>
      <c r="AP20" s="237">
        <f>(+Energieverbräuche!AO22*$D$20)*(-1)</f>
        <v>0</v>
      </c>
      <c r="AQ20" s="237">
        <f>(+Energieverbräuche!AP22*$D$20)*(-1)</f>
        <v>0</v>
      </c>
      <c r="AR20" s="237">
        <f>(+Energieverbräuche!AQ22*$D$20)*(-1)</f>
        <v>0</v>
      </c>
      <c r="AS20" s="237">
        <f>(+Energieverbräuche!AR22*$D$20)*(-1)</f>
        <v>0</v>
      </c>
      <c r="AT20" s="237">
        <f>(+Energieverbräuche!AS22*$D$20)*(-1)</f>
        <v>0</v>
      </c>
      <c r="AU20" s="237">
        <f>(+Energieverbräuche!AT22*$D$20)*(-1)</f>
        <v>0</v>
      </c>
      <c r="AV20" s="237">
        <f>(+Energieverbräuche!AU22*$D$20)*(-1)</f>
        <v>0</v>
      </c>
    </row>
    <row r="21" spans="1:48">
      <c r="A21" s="197"/>
      <c r="B21" s="238">
        <v>4</v>
      </c>
      <c r="C21" s="239" t="s">
        <v>363</v>
      </c>
      <c r="D21" s="240">
        <f t="shared" si="18"/>
        <v>0.182</v>
      </c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</row>
    <row r="22" spans="1:48">
      <c r="A22" s="197"/>
      <c r="B22" s="238">
        <v>5</v>
      </c>
      <c r="C22" s="239" t="s">
        <v>25</v>
      </c>
      <c r="D22" s="242" t="s">
        <v>364</v>
      </c>
      <c r="E22" s="241">
        <v>462975</v>
      </c>
      <c r="F22" s="241">
        <f>E22</f>
        <v>462975</v>
      </c>
      <c r="G22" s="243">
        <v>462975</v>
      </c>
      <c r="H22" s="241">
        <v>462975</v>
      </c>
      <c r="I22" s="241">
        <v>462975</v>
      </c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</row>
    <row r="23" spans="1:48">
      <c r="A23" s="197"/>
      <c r="B23" s="238">
        <v>6</v>
      </c>
      <c r="C23" s="239" t="s">
        <v>20</v>
      </c>
      <c r="D23" s="244">
        <v>90</v>
      </c>
      <c r="E23" s="241">
        <f>$D$23*Energieverbräuche!D27</f>
        <v>44370</v>
      </c>
      <c r="F23" s="241">
        <f>$D$23*Energieverbräuche!E27</f>
        <v>34560</v>
      </c>
      <c r="G23" s="241">
        <f>$D$23*Energieverbräuche!F27</f>
        <v>26370</v>
      </c>
      <c r="H23" s="241">
        <f>$D$23*Energieverbräuche!G27</f>
        <v>42750</v>
      </c>
      <c r="I23" s="241">
        <f>$D$23*Energieverbräuche!H27</f>
        <v>36180</v>
      </c>
      <c r="J23" s="241">
        <f>$D$23*Energieverbräuche!I27</f>
        <v>0</v>
      </c>
      <c r="K23" s="241">
        <f>$D$23*Energieverbräuche!J27</f>
        <v>0</v>
      </c>
      <c r="L23" s="241">
        <f>$D$23*Energieverbräuche!K27</f>
        <v>0</v>
      </c>
      <c r="M23" s="241">
        <f>$D$23*Energieverbräuche!L27</f>
        <v>0</v>
      </c>
      <c r="N23" s="241">
        <f>$D$23*Energieverbräuche!M27</f>
        <v>0</v>
      </c>
      <c r="O23" s="241">
        <f>$D$23*Energieverbräuche!N27</f>
        <v>0</v>
      </c>
      <c r="P23" s="241">
        <f>$D$23*Energieverbräuche!O27</f>
        <v>0</v>
      </c>
      <c r="Q23" s="241">
        <f>$D$23*Energieverbräuche!P27</f>
        <v>0</v>
      </c>
      <c r="R23" s="241">
        <f>$D$23*Energieverbräuche!Q27</f>
        <v>0</v>
      </c>
      <c r="S23" s="241">
        <f>$D$23*Energieverbräuche!R27</f>
        <v>0</v>
      </c>
      <c r="T23" s="241">
        <f>$D$23*Energieverbräuche!S27</f>
        <v>0</v>
      </c>
      <c r="U23" s="241">
        <f>$D$23*Energieverbräuche!T27</f>
        <v>0</v>
      </c>
      <c r="V23" s="241">
        <f>$D$23*Energieverbräuche!U27</f>
        <v>0</v>
      </c>
      <c r="W23" s="241">
        <f>$D$23*Energieverbräuche!V27</f>
        <v>0</v>
      </c>
      <c r="X23" s="241">
        <f>$D$23*Energieverbräuche!W27</f>
        <v>0</v>
      </c>
      <c r="Y23" s="241">
        <f>$D$23*Energieverbräuche!X27</f>
        <v>0</v>
      </c>
      <c r="Z23" s="241">
        <f>$D$23*Energieverbräuche!Y27</f>
        <v>0</v>
      </c>
      <c r="AA23" s="241">
        <f>$D$23*Energieverbräuche!Z27</f>
        <v>0</v>
      </c>
      <c r="AB23" s="241">
        <f>$D$23*Energieverbräuche!AA27</f>
        <v>0</v>
      </c>
      <c r="AC23" s="241">
        <f>$D$23*Energieverbräuche!AB27</f>
        <v>0</v>
      </c>
      <c r="AD23" s="241">
        <f>$D$23*Energieverbräuche!AC27</f>
        <v>0</v>
      </c>
      <c r="AE23" s="241">
        <f>$D$23*Energieverbräuche!AD27</f>
        <v>0</v>
      </c>
      <c r="AF23" s="241">
        <f>$D$23*Energieverbräuche!AE27</f>
        <v>0</v>
      </c>
      <c r="AG23" s="241">
        <f>$D$23*Energieverbräuche!AF27</f>
        <v>0</v>
      </c>
      <c r="AH23" s="241">
        <f>$D$23*Energieverbräuche!AG27</f>
        <v>0</v>
      </c>
      <c r="AI23" s="241">
        <f>$D$23*Energieverbräuche!AH27</f>
        <v>0</v>
      </c>
      <c r="AJ23" s="241">
        <f>$D$23*Energieverbräuche!AI27</f>
        <v>0</v>
      </c>
      <c r="AK23" s="241">
        <f>$D$23*Energieverbräuche!AJ27</f>
        <v>0</v>
      </c>
      <c r="AL23" s="241">
        <f>$D$23*Energieverbräuche!AK27</f>
        <v>0</v>
      </c>
      <c r="AM23" s="241">
        <f>$D$23*Energieverbräuche!AL27</f>
        <v>0</v>
      </c>
      <c r="AN23" s="241">
        <f>$D$23*Energieverbräuche!AM27</f>
        <v>0</v>
      </c>
      <c r="AO23" s="241">
        <f>$D$23*Energieverbräuche!AN27</f>
        <v>0</v>
      </c>
      <c r="AP23" s="241">
        <f>$D$23*Energieverbräuche!AO27</f>
        <v>0</v>
      </c>
      <c r="AQ23" s="241">
        <f>$D$23*Energieverbräuche!AP27</f>
        <v>0</v>
      </c>
      <c r="AR23" s="241">
        <f>$D$23*Energieverbräuche!AQ27</f>
        <v>0</v>
      </c>
      <c r="AS23" s="241">
        <f>$D$23*Energieverbräuche!AR27</f>
        <v>0</v>
      </c>
      <c r="AT23" s="241">
        <f>$D$23*Energieverbräuche!AS27</f>
        <v>0</v>
      </c>
      <c r="AU23" s="241">
        <f>$D$23*Energieverbräuche!AT27</f>
        <v>0</v>
      </c>
      <c r="AV23" s="241">
        <f>$D$23*Energieverbräuche!AU27</f>
        <v>0</v>
      </c>
    </row>
    <row r="24" spans="1:48">
      <c r="A24" s="197"/>
      <c r="B24" s="238">
        <v>7</v>
      </c>
      <c r="C24" s="239" t="s">
        <v>365</v>
      </c>
      <c r="D24" s="241" t="s">
        <v>366</v>
      </c>
      <c r="E24" s="241">
        <f>5747+93</f>
        <v>5840</v>
      </c>
      <c r="F24" s="241">
        <f>3128+13</f>
        <v>3141</v>
      </c>
      <c r="G24" s="241" t="s">
        <v>367</v>
      </c>
      <c r="H24" s="241">
        <v>2629</v>
      </c>
      <c r="I24" s="241">
        <v>2579</v>
      </c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</row>
    <row r="25" spans="1:48">
      <c r="A25" s="197"/>
      <c r="B25" s="238">
        <v>8</v>
      </c>
      <c r="C25" s="239" t="s">
        <v>23</v>
      </c>
      <c r="D25" s="241" t="s">
        <v>368</v>
      </c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</row>
    <row r="26" spans="1:48">
      <c r="A26" s="197"/>
      <c r="B26" s="238">
        <v>9</v>
      </c>
      <c r="C26" s="239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</row>
    <row r="27" spans="1:48">
      <c r="A27" s="197"/>
      <c r="B27" s="238">
        <v>10</v>
      </c>
      <c r="C27" s="239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</row>
    <row r="28" spans="1:48">
      <c r="A28" s="197"/>
      <c r="B28" s="245"/>
      <c r="C28" s="246" t="s">
        <v>369</v>
      </c>
      <c r="D28" s="247"/>
      <c r="E28" s="248">
        <f t="shared" ref="E28:E30" si="19">D17</f>
        <v>0.47</v>
      </c>
      <c r="F28" s="248">
        <f t="shared" ref="F28:F30" si="20">E28</f>
        <v>0.47</v>
      </c>
      <c r="G28" s="248">
        <f t="shared" ref="G28:V30" si="21">F28</f>
        <v>0.47</v>
      </c>
      <c r="H28" s="248">
        <v>0.47399999999999998</v>
      </c>
      <c r="I28" s="248">
        <f t="shared" si="21"/>
        <v>0.47399999999999998</v>
      </c>
      <c r="J28" s="248">
        <f t="shared" si="21"/>
        <v>0.47399999999999998</v>
      </c>
      <c r="K28" s="248">
        <f t="shared" si="21"/>
        <v>0.47399999999999998</v>
      </c>
      <c r="L28" s="248">
        <f t="shared" si="21"/>
        <v>0.47399999999999998</v>
      </c>
      <c r="M28" s="248">
        <f t="shared" si="21"/>
        <v>0.47399999999999998</v>
      </c>
      <c r="N28" s="248">
        <f t="shared" si="21"/>
        <v>0.47399999999999998</v>
      </c>
      <c r="O28" s="248">
        <f t="shared" si="21"/>
        <v>0.47399999999999998</v>
      </c>
      <c r="P28" s="248">
        <f t="shared" si="21"/>
        <v>0.47399999999999998</v>
      </c>
      <c r="Q28" s="248">
        <f t="shared" si="21"/>
        <v>0.47399999999999998</v>
      </c>
      <c r="R28" s="248">
        <f t="shared" si="21"/>
        <v>0.47399999999999998</v>
      </c>
      <c r="S28" s="248">
        <f t="shared" si="21"/>
        <v>0.47399999999999998</v>
      </c>
      <c r="T28" s="248">
        <f t="shared" si="21"/>
        <v>0.47399999999999998</v>
      </c>
      <c r="U28" s="248">
        <f t="shared" si="21"/>
        <v>0.47399999999999998</v>
      </c>
      <c r="V28" s="248">
        <f t="shared" si="21"/>
        <v>0.47399999999999998</v>
      </c>
      <c r="W28" s="248">
        <f t="shared" ref="W28:AL30" si="22">V28</f>
        <v>0.47399999999999998</v>
      </c>
      <c r="X28" s="248">
        <f t="shared" si="22"/>
        <v>0.47399999999999998</v>
      </c>
      <c r="Y28" s="248">
        <f t="shared" si="22"/>
        <v>0.47399999999999998</v>
      </c>
      <c r="Z28" s="248">
        <f t="shared" si="22"/>
        <v>0.47399999999999998</v>
      </c>
      <c r="AA28" s="248">
        <f t="shared" si="22"/>
        <v>0.47399999999999998</v>
      </c>
      <c r="AB28" s="248">
        <f t="shared" si="22"/>
        <v>0.47399999999999998</v>
      </c>
      <c r="AC28" s="248">
        <f t="shared" si="22"/>
        <v>0.47399999999999998</v>
      </c>
      <c r="AD28" s="248">
        <f t="shared" si="22"/>
        <v>0.47399999999999998</v>
      </c>
      <c r="AE28" s="248">
        <f t="shared" si="22"/>
        <v>0.47399999999999998</v>
      </c>
      <c r="AF28" s="248">
        <f t="shared" si="22"/>
        <v>0.47399999999999998</v>
      </c>
      <c r="AG28" s="248">
        <f t="shared" si="22"/>
        <v>0.47399999999999998</v>
      </c>
      <c r="AH28" s="248">
        <f t="shared" si="22"/>
        <v>0.47399999999999998</v>
      </c>
      <c r="AI28" s="248">
        <f t="shared" si="22"/>
        <v>0.47399999999999998</v>
      </c>
      <c r="AJ28" s="248">
        <f t="shared" si="22"/>
        <v>0.47399999999999998</v>
      </c>
      <c r="AK28" s="248">
        <f t="shared" si="22"/>
        <v>0.47399999999999998</v>
      </c>
      <c r="AL28" s="248">
        <f t="shared" si="22"/>
        <v>0.47399999999999998</v>
      </c>
      <c r="AM28" s="248">
        <f t="shared" ref="AM28:AV30" si="23">AL28</f>
        <v>0.47399999999999998</v>
      </c>
      <c r="AN28" s="248">
        <f t="shared" si="23"/>
        <v>0.47399999999999998</v>
      </c>
      <c r="AO28" s="248">
        <f t="shared" si="23"/>
        <v>0.47399999999999998</v>
      </c>
      <c r="AP28" s="248">
        <f t="shared" si="23"/>
        <v>0.47399999999999998</v>
      </c>
      <c r="AQ28" s="248">
        <f t="shared" si="23"/>
        <v>0.47399999999999998</v>
      </c>
      <c r="AR28" s="248">
        <f t="shared" si="23"/>
        <v>0.47399999999999998</v>
      </c>
      <c r="AS28" s="248">
        <f t="shared" si="23"/>
        <v>0.47399999999999998</v>
      </c>
      <c r="AT28" s="248">
        <f t="shared" si="23"/>
        <v>0.47399999999999998</v>
      </c>
      <c r="AU28" s="248">
        <f t="shared" si="23"/>
        <v>0.47399999999999998</v>
      </c>
      <c r="AV28" s="248">
        <f t="shared" si="23"/>
        <v>0.47399999999999998</v>
      </c>
    </row>
    <row r="29" spans="1:48">
      <c r="A29" s="197"/>
      <c r="B29" s="245"/>
      <c r="C29" s="249" t="s">
        <v>370</v>
      </c>
      <c r="D29" s="250"/>
      <c r="E29" s="251">
        <f t="shared" si="19"/>
        <v>0.182</v>
      </c>
      <c r="F29" s="251">
        <f t="shared" si="20"/>
        <v>0.182</v>
      </c>
      <c r="G29" s="251">
        <f t="shared" si="21"/>
        <v>0.182</v>
      </c>
      <c r="H29" s="251">
        <f t="shared" si="21"/>
        <v>0.182</v>
      </c>
      <c r="I29" s="251">
        <f t="shared" si="21"/>
        <v>0.182</v>
      </c>
      <c r="J29" s="251">
        <f t="shared" si="21"/>
        <v>0.182</v>
      </c>
      <c r="K29" s="251">
        <f t="shared" si="21"/>
        <v>0.182</v>
      </c>
      <c r="L29" s="251">
        <f t="shared" si="21"/>
        <v>0.182</v>
      </c>
      <c r="M29" s="251">
        <f t="shared" si="21"/>
        <v>0.182</v>
      </c>
      <c r="N29" s="251">
        <f t="shared" si="21"/>
        <v>0.182</v>
      </c>
      <c r="O29" s="251">
        <f t="shared" si="21"/>
        <v>0.182</v>
      </c>
      <c r="P29" s="251">
        <f t="shared" si="21"/>
        <v>0.182</v>
      </c>
      <c r="Q29" s="251">
        <f t="shared" si="21"/>
        <v>0.182</v>
      </c>
      <c r="R29" s="251">
        <f t="shared" si="21"/>
        <v>0.182</v>
      </c>
      <c r="S29" s="251">
        <f t="shared" si="21"/>
        <v>0.182</v>
      </c>
      <c r="T29" s="251">
        <f t="shared" si="21"/>
        <v>0.182</v>
      </c>
      <c r="U29" s="251">
        <f t="shared" si="21"/>
        <v>0.182</v>
      </c>
      <c r="V29" s="251">
        <f t="shared" si="21"/>
        <v>0.182</v>
      </c>
      <c r="W29" s="251">
        <f t="shared" si="22"/>
        <v>0.182</v>
      </c>
      <c r="X29" s="251">
        <f t="shared" si="22"/>
        <v>0.182</v>
      </c>
      <c r="Y29" s="251">
        <f t="shared" si="22"/>
        <v>0.182</v>
      </c>
      <c r="Z29" s="251">
        <f t="shared" si="22"/>
        <v>0.182</v>
      </c>
      <c r="AA29" s="251">
        <f t="shared" si="22"/>
        <v>0.182</v>
      </c>
      <c r="AB29" s="251">
        <f t="shared" si="22"/>
        <v>0.182</v>
      </c>
      <c r="AC29" s="251">
        <f t="shared" si="22"/>
        <v>0.182</v>
      </c>
      <c r="AD29" s="251">
        <f t="shared" si="22"/>
        <v>0.182</v>
      </c>
      <c r="AE29" s="251">
        <f t="shared" si="22"/>
        <v>0.182</v>
      </c>
      <c r="AF29" s="251">
        <f t="shared" si="22"/>
        <v>0.182</v>
      </c>
      <c r="AG29" s="251">
        <f t="shared" si="22"/>
        <v>0.182</v>
      </c>
      <c r="AH29" s="251">
        <f t="shared" si="22"/>
        <v>0.182</v>
      </c>
      <c r="AI29" s="251">
        <f t="shared" si="22"/>
        <v>0.182</v>
      </c>
      <c r="AJ29" s="251">
        <f t="shared" si="22"/>
        <v>0.182</v>
      </c>
      <c r="AK29" s="251">
        <f t="shared" si="22"/>
        <v>0.182</v>
      </c>
      <c r="AL29" s="251">
        <f t="shared" si="22"/>
        <v>0.182</v>
      </c>
      <c r="AM29" s="251">
        <f t="shared" si="23"/>
        <v>0.182</v>
      </c>
      <c r="AN29" s="251">
        <f t="shared" si="23"/>
        <v>0.182</v>
      </c>
      <c r="AO29" s="251">
        <f t="shared" si="23"/>
        <v>0.182</v>
      </c>
      <c r="AP29" s="251">
        <f t="shared" si="23"/>
        <v>0.182</v>
      </c>
      <c r="AQ29" s="251">
        <f t="shared" si="23"/>
        <v>0.182</v>
      </c>
      <c r="AR29" s="251">
        <f t="shared" si="23"/>
        <v>0.182</v>
      </c>
      <c r="AS29" s="251">
        <f t="shared" si="23"/>
        <v>0.182</v>
      </c>
      <c r="AT29" s="251">
        <f t="shared" si="23"/>
        <v>0.182</v>
      </c>
      <c r="AU29" s="251">
        <f t="shared" si="23"/>
        <v>0.182</v>
      </c>
      <c r="AV29" s="251">
        <f t="shared" si="23"/>
        <v>0.182</v>
      </c>
    </row>
    <row r="30" spans="1:48">
      <c r="A30" s="197"/>
      <c r="B30" s="245"/>
      <c r="C30" s="249" t="s">
        <v>371</v>
      </c>
      <c r="D30" s="250"/>
      <c r="E30" s="251">
        <f t="shared" si="19"/>
        <v>0.27900000000000003</v>
      </c>
      <c r="F30" s="251">
        <f t="shared" si="20"/>
        <v>0.27900000000000003</v>
      </c>
      <c r="G30" s="251">
        <f t="shared" si="21"/>
        <v>0.27900000000000003</v>
      </c>
      <c r="H30" s="251">
        <f t="shared" ref="H30:V30" si="24">G30</f>
        <v>0.27900000000000003</v>
      </c>
      <c r="I30" s="251">
        <f t="shared" si="24"/>
        <v>0.27900000000000003</v>
      </c>
      <c r="J30" s="251">
        <f t="shared" si="24"/>
        <v>0.27900000000000003</v>
      </c>
      <c r="K30" s="251">
        <f t="shared" si="24"/>
        <v>0.27900000000000003</v>
      </c>
      <c r="L30" s="251">
        <f t="shared" si="24"/>
        <v>0.27900000000000003</v>
      </c>
      <c r="M30" s="251">
        <f t="shared" si="24"/>
        <v>0.27900000000000003</v>
      </c>
      <c r="N30" s="251">
        <f t="shared" si="24"/>
        <v>0.27900000000000003</v>
      </c>
      <c r="O30" s="251">
        <f t="shared" si="24"/>
        <v>0.27900000000000003</v>
      </c>
      <c r="P30" s="251">
        <f t="shared" si="24"/>
        <v>0.27900000000000003</v>
      </c>
      <c r="Q30" s="251">
        <f t="shared" si="24"/>
        <v>0.27900000000000003</v>
      </c>
      <c r="R30" s="251">
        <f t="shared" si="24"/>
        <v>0.27900000000000003</v>
      </c>
      <c r="S30" s="251">
        <f t="shared" si="24"/>
        <v>0.27900000000000003</v>
      </c>
      <c r="T30" s="251">
        <f t="shared" si="24"/>
        <v>0.27900000000000003</v>
      </c>
      <c r="U30" s="251">
        <f t="shared" si="24"/>
        <v>0.27900000000000003</v>
      </c>
      <c r="V30" s="251">
        <f t="shared" si="24"/>
        <v>0.27900000000000003</v>
      </c>
      <c r="W30" s="251">
        <f t="shared" si="22"/>
        <v>0.27900000000000003</v>
      </c>
      <c r="X30" s="251">
        <f t="shared" ref="X30:AL30" si="25">W30</f>
        <v>0.27900000000000003</v>
      </c>
      <c r="Y30" s="251">
        <f t="shared" si="25"/>
        <v>0.27900000000000003</v>
      </c>
      <c r="Z30" s="251">
        <f t="shared" si="25"/>
        <v>0.27900000000000003</v>
      </c>
      <c r="AA30" s="251">
        <f t="shared" si="25"/>
        <v>0.27900000000000003</v>
      </c>
      <c r="AB30" s="251">
        <f t="shared" si="25"/>
        <v>0.27900000000000003</v>
      </c>
      <c r="AC30" s="251">
        <f t="shared" si="25"/>
        <v>0.27900000000000003</v>
      </c>
      <c r="AD30" s="251">
        <f t="shared" si="25"/>
        <v>0.27900000000000003</v>
      </c>
      <c r="AE30" s="251">
        <f t="shared" si="25"/>
        <v>0.27900000000000003</v>
      </c>
      <c r="AF30" s="251">
        <f t="shared" si="25"/>
        <v>0.27900000000000003</v>
      </c>
      <c r="AG30" s="251">
        <f t="shared" si="25"/>
        <v>0.27900000000000003</v>
      </c>
      <c r="AH30" s="251">
        <f t="shared" si="25"/>
        <v>0.27900000000000003</v>
      </c>
      <c r="AI30" s="251">
        <f t="shared" si="25"/>
        <v>0.27900000000000003</v>
      </c>
      <c r="AJ30" s="251">
        <f t="shared" si="25"/>
        <v>0.27900000000000003</v>
      </c>
      <c r="AK30" s="251">
        <f t="shared" si="25"/>
        <v>0.27900000000000003</v>
      </c>
      <c r="AL30" s="251">
        <f t="shared" si="25"/>
        <v>0.27900000000000003</v>
      </c>
      <c r="AM30" s="251">
        <f t="shared" si="23"/>
        <v>0.27900000000000003</v>
      </c>
      <c r="AN30" s="251">
        <f t="shared" ref="AN30:AV30" si="26">AM30</f>
        <v>0.27900000000000003</v>
      </c>
      <c r="AO30" s="251">
        <f t="shared" si="26"/>
        <v>0.27900000000000003</v>
      </c>
      <c r="AP30" s="251">
        <f t="shared" si="26"/>
        <v>0.27900000000000003</v>
      </c>
      <c r="AQ30" s="251">
        <f t="shared" si="26"/>
        <v>0.27900000000000003</v>
      </c>
      <c r="AR30" s="251">
        <f t="shared" si="26"/>
        <v>0.27900000000000003</v>
      </c>
      <c r="AS30" s="251">
        <f t="shared" si="26"/>
        <v>0.27900000000000003</v>
      </c>
      <c r="AT30" s="251">
        <f t="shared" si="26"/>
        <v>0.27900000000000003</v>
      </c>
      <c r="AU30" s="251">
        <f t="shared" si="26"/>
        <v>0.27900000000000003</v>
      </c>
      <c r="AV30" s="251">
        <f t="shared" si="26"/>
        <v>0.27900000000000003</v>
      </c>
    </row>
    <row r="31" spans="1:48">
      <c r="A31" s="197"/>
      <c r="B31" s="197"/>
      <c r="C31" s="197"/>
      <c r="D31" s="252"/>
      <c r="E31" s="197"/>
      <c r="F31" s="198"/>
      <c r="G31" s="198"/>
      <c r="H31" s="198"/>
      <c r="I31" s="198"/>
      <c r="J31" s="198"/>
      <c r="K31" s="198"/>
      <c r="L31" s="198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</row>
    <row r="32" spans="1:48">
      <c r="A32" s="197"/>
      <c r="B32" s="197"/>
      <c r="C32" s="197"/>
      <c r="D32" s="198"/>
      <c r="E32" s="197"/>
      <c r="F32" s="198"/>
      <c r="G32" s="198"/>
      <c r="H32" s="198"/>
      <c r="I32" s="198"/>
      <c r="J32" s="198"/>
      <c r="K32" s="198"/>
      <c r="L32" s="198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</row>
    <row r="33" spans="1:33">
      <c r="A33" s="197"/>
      <c r="B33" s="197"/>
      <c r="C33" s="197"/>
      <c r="D33" s="198"/>
      <c r="E33" s="197"/>
      <c r="F33" s="198"/>
      <c r="G33" s="198"/>
      <c r="H33" s="198"/>
      <c r="I33" s="198"/>
      <c r="J33" s="198"/>
      <c r="K33" s="198"/>
      <c r="L33" s="198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</row>
    <row r="34" spans="1:33">
      <c r="A34" s="197"/>
      <c r="B34" s="197"/>
      <c r="C34" s="197"/>
      <c r="D34" s="198"/>
      <c r="E34" s="197"/>
      <c r="F34" s="198"/>
      <c r="G34" s="198"/>
      <c r="H34" s="198"/>
      <c r="I34" s="198"/>
      <c r="J34" s="198"/>
      <c r="K34" s="198"/>
      <c r="L34" s="198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</row>
    <row r="35" spans="1:33">
      <c r="A35" s="197"/>
      <c r="B35" s="197"/>
      <c r="C35" s="197"/>
      <c r="D35" s="198"/>
      <c r="E35" s="197"/>
      <c r="F35" s="198"/>
      <c r="G35" s="198"/>
      <c r="H35" s="198"/>
      <c r="I35" s="198"/>
      <c r="J35" s="198"/>
      <c r="K35" s="198"/>
      <c r="L35" s="198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</row>
    <row r="36" spans="1:33">
      <c r="A36" s="197"/>
      <c r="B36" s="197"/>
      <c r="C36" s="197"/>
      <c r="D36" s="198"/>
      <c r="E36" s="197"/>
      <c r="F36" s="198"/>
      <c r="G36" s="198"/>
      <c r="H36" s="198"/>
      <c r="I36" s="198"/>
      <c r="J36" s="198"/>
      <c r="K36" s="198"/>
      <c r="L36" s="198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</row>
    <row r="37" spans="1:33">
      <c r="A37" s="197"/>
      <c r="B37" s="197"/>
      <c r="C37" s="197"/>
      <c r="D37" s="198"/>
      <c r="E37" s="197"/>
      <c r="F37" s="198"/>
      <c r="G37" s="198"/>
      <c r="H37" s="198"/>
      <c r="I37" s="198"/>
      <c r="J37" s="198"/>
      <c r="K37" s="198"/>
      <c r="L37" s="198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</row>
    <row r="38" spans="1:33">
      <c r="A38" s="197"/>
      <c r="B38" s="197"/>
      <c r="C38" s="197"/>
      <c r="D38" s="198"/>
      <c r="E38" s="197"/>
      <c r="F38" s="198"/>
      <c r="G38" s="198"/>
      <c r="H38" s="198"/>
      <c r="I38" s="198"/>
      <c r="J38" s="198"/>
      <c r="K38" s="198"/>
      <c r="L38" s="198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</row>
    <row r="39" spans="1:33">
      <c r="A39" s="197"/>
      <c r="B39" s="197"/>
      <c r="C39" s="197"/>
      <c r="D39" s="198"/>
      <c r="E39" s="197"/>
      <c r="F39" s="198"/>
      <c r="G39" s="198"/>
      <c r="H39" s="198"/>
      <c r="I39" s="198"/>
      <c r="J39" s="198"/>
      <c r="K39" s="198"/>
      <c r="L39" s="198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</row>
    <row r="40" spans="1:33">
      <c r="A40" s="197"/>
      <c r="B40" s="197"/>
      <c r="C40" s="197"/>
      <c r="D40" s="198"/>
      <c r="E40" s="197"/>
      <c r="F40" s="198"/>
      <c r="G40" s="198"/>
      <c r="H40" s="198"/>
      <c r="I40" s="198"/>
      <c r="J40" s="198"/>
      <c r="K40" s="198"/>
      <c r="L40" s="198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</row>
    <row r="41" spans="1:33">
      <c r="A41" s="197"/>
      <c r="B41" s="197"/>
      <c r="C41" s="197"/>
      <c r="D41" s="198"/>
      <c r="E41" s="197"/>
      <c r="F41" s="198"/>
      <c r="G41" s="198"/>
      <c r="H41" s="198"/>
      <c r="I41" s="198"/>
      <c r="J41" s="198"/>
      <c r="K41" s="198"/>
      <c r="L41" s="198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</row>
    <row r="42" spans="1:33">
      <c r="A42" s="197"/>
      <c r="B42" s="197"/>
      <c r="C42" s="197"/>
      <c r="D42" s="198"/>
      <c r="E42" s="197"/>
      <c r="F42" s="198"/>
      <c r="G42" s="198"/>
      <c r="H42" s="198"/>
      <c r="I42" s="198"/>
      <c r="J42" s="198"/>
      <c r="K42" s="198"/>
      <c r="L42" s="198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</row>
    <row r="43" spans="1:33">
      <c r="A43" s="197"/>
      <c r="B43" s="197"/>
      <c r="C43" s="197"/>
      <c r="D43" s="198"/>
      <c r="E43" s="197"/>
      <c r="F43" s="198"/>
      <c r="G43" s="198"/>
      <c r="H43" s="198"/>
      <c r="I43" s="198"/>
      <c r="J43" s="198"/>
      <c r="K43" s="198"/>
      <c r="L43" s="198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</row>
    <row r="44" spans="1:33">
      <c r="A44" s="197"/>
      <c r="B44" s="197"/>
      <c r="C44" s="197"/>
      <c r="D44" s="198"/>
      <c r="E44" s="197"/>
      <c r="F44" s="198"/>
      <c r="G44" s="198"/>
      <c r="H44" s="198"/>
      <c r="I44" s="198"/>
      <c r="J44" s="198"/>
      <c r="K44" s="198"/>
      <c r="L44" s="198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</row>
    <row r="45" spans="1:33">
      <c r="A45" s="197"/>
      <c r="B45" s="197"/>
      <c r="C45" s="197"/>
      <c r="D45" s="198"/>
      <c r="E45" s="197"/>
      <c r="F45" s="198"/>
      <c r="G45" s="198"/>
      <c r="H45" s="198"/>
      <c r="I45" s="198"/>
      <c r="J45" s="198"/>
      <c r="K45" s="198"/>
      <c r="L45" s="198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</row>
    <row r="46" spans="1:33">
      <c r="A46" s="197"/>
      <c r="B46" s="197"/>
      <c r="C46" s="197"/>
      <c r="D46" s="198"/>
      <c r="E46" s="197"/>
      <c r="F46" s="198"/>
      <c r="G46" s="198"/>
      <c r="H46" s="198"/>
      <c r="I46" s="198"/>
      <c r="J46" s="198"/>
      <c r="K46" s="198"/>
      <c r="L46" s="198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</row>
    <row r="47" spans="1:33">
      <c r="A47" s="197"/>
      <c r="B47" s="197"/>
      <c r="C47" s="197"/>
      <c r="D47" s="198"/>
      <c r="E47" s="197"/>
      <c r="F47" s="198"/>
      <c r="G47" s="198"/>
      <c r="H47" s="198"/>
      <c r="I47" s="198"/>
      <c r="J47" s="198"/>
      <c r="K47" s="198"/>
      <c r="L47" s="198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</row>
    <row r="48" spans="1:33">
      <c r="A48" s="197"/>
      <c r="B48" s="197"/>
      <c r="C48" s="197"/>
      <c r="D48" s="198"/>
      <c r="E48" s="197"/>
      <c r="F48" s="198"/>
      <c r="G48" s="198"/>
      <c r="H48" s="198"/>
      <c r="I48" s="198"/>
      <c r="J48" s="198"/>
      <c r="K48" s="198"/>
      <c r="L48" s="198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</row>
    <row r="49" spans="1:33">
      <c r="A49" s="197"/>
      <c r="B49" s="197"/>
      <c r="C49" s="197"/>
      <c r="D49" s="198"/>
      <c r="E49" s="197"/>
      <c r="F49" s="198"/>
      <c r="G49" s="198"/>
      <c r="H49" s="198"/>
      <c r="I49" s="198"/>
      <c r="J49" s="198"/>
      <c r="K49" s="198"/>
      <c r="L49" s="198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</row>
    <row r="50" spans="1:33">
      <c r="A50" s="197"/>
      <c r="B50" s="197"/>
      <c r="C50" s="197"/>
      <c r="D50" s="198"/>
      <c r="E50" s="197"/>
      <c r="F50" s="198"/>
      <c r="G50" s="198"/>
      <c r="H50" s="198"/>
      <c r="I50" s="198"/>
      <c r="J50" s="198"/>
      <c r="K50" s="198"/>
      <c r="L50" s="198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</row>
    <row r="51" spans="1:33">
      <c r="A51" s="197"/>
      <c r="B51" s="197"/>
      <c r="C51" s="197"/>
      <c r="D51" s="198"/>
      <c r="E51" s="197"/>
      <c r="F51" s="198"/>
      <c r="G51" s="198"/>
      <c r="H51" s="198"/>
      <c r="I51" s="198"/>
      <c r="J51" s="198"/>
      <c r="K51" s="198"/>
      <c r="L51" s="198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</row>
    <row r="52" spans="1:33">
      <c r="A52" s="197"/>
      <c r="B52" s="197"/>
      <c r="C52" s="197"/>
      <c r="D52" s="198"/>
      <c r="E52" s="197"/>
      <c r="F52" s="198"/>
      <c r="G52" s="198"/>
      <c r="H52" s="198"/>
      <c r="I52" s="198"/>
      <c r="J52" s="198"/>
      <c r="K52" s="198"/>
      <c r="L52" s="198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</row>
    <row r="53" spans="1:33">
      <c r="A53" s="197"/>
      <c r="B53" s="197"/>
      <c r="C53" s="197"/>
      <c r="D53" s="198"/>
      <c r="E53" s="197"/>
      <c r="F53" s="198"/>
      <c r="G53" s="198"/>
      <c r="H53" s="198"/>
      <c r="I53" s="198"/>
      <c r="J53" s="198"/>
      <c r="K53" s="198"/>
      <c r="L53" s="198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</row>
    <row r="54" spans="1:33">
      <c r="A54" s="197"/>
      <c r="B54" s="197"/>
      <c r="C54" s="197"/>
      <c r="D54" s="198"/>
      <c r="E54" s="197"/>
      <c r="F54" s="198"/>
      <c r="G54" s="198"/>
      <c r="H54" s="198"/>
      <c r="I54" s="198"/>
      <c r="J54" s="198"/>
      <c r="K54" s="198"/>
      <c r="L54" s="198"/>
      <c r="M54" s="197"/>
      <c r="N54" s="197"/>
      <c r="O54" s="197"/>
      <c r="P54" s="197"/>
      <c r="Q54" s="197"/>
      <c r="R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</row>
    <row r="55" spans="1:33">
      <c r="A55" s="197"/>
      <c r="B55" s="197"/>
      <c r="C55" s="197"/>
      <c r="D55" s="198"/>
      <c r="E55" s="197"/>
      <c r="F55" s="198"/>
      <c r="G55" s="198"/>
      <c r="H55" s="198"/>
      <c r="I55" s="198"/>
      <c r="J55" s="198"/>
      <c r="K55" s="198"/>
      <c r="L55" s="198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</row>
    <row r="56" spans="1:33">
      <c r="A56" s="197"/>
      <c r="B56" s="197"/>
      <c r="C56" s="197"/>
      <c r="D56" s="198"/>
      <c r="E56" s="197"/>
      <c r="F56" s="198"/>
      <c r="G56" s="198"/>
      <c r="H56" s="198"/>
      <c r="I56" s="198"/>
      <c r="J56" s="198"/>
      <c r="K56" s="198"/>
      <c r="L56" s="198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</row>
    <row r="57" spans="1:33">
      <c r="A57" s="197"/>
      <c r="B57" s="197"/>
      <c r="C57" s="197"/>
      <c r="D57" s="198"/>
      <c r="E57" s="197"/>
      <c r="F57" s="198"/>
      <c r="G57" s="198"/>
      <c r="H57" s="198"/>
      <c r="I57" s="198"/>
      <c r="J57" s="198"/>
      <c r="K57" s="198"/>
      <c r="L57" s="198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</row>
    <row r="58" spans="1:33">
      <c r="A58" s="197"/>
      <c r="B58" s="197"/>
      <c r="C58" s="197"/>
      <c r="D58" s="198"/>
      <c r="E58" s="197"/>
      <c r="F58" s="198"/>
      <c r="G58" s="198"/>
      <c r="H58" s="198"/>
      <c r="I58" s="198"/>
      <c r="J58" s="198"/>
      <c r="K58" s="198"/>
      <c r="L58" s="198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</row>
    <row r="59" spans="1:33">
      <c r="A59" s="197"/>
      <c r="B59" s="197"/>
      <c r="C59" s="197"/>
      <c r="D59" s="198"/>
      <c r="E59" s="197"/>
      <c r="F59" s="198"/>
      <c r="G59" s="198"/>
      <c r="H59" s="198"/>
      <c r="I59" s="198"/>
      <c r="J59" s="198"/>
      <c r="K59" s="198"/>
      <c r="L59" s="198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</row>
    <row r="60" spans="1:33">
      <c r="A60" s="197"/>
      <c r="B60" s="197"/>
      <c r="C60" s="197"/>
      <c r="D60" s="198"/>
      <c r="E60" s="197"/>
      <c r="F60" s="198"/>
      <c r="G60" s="198"/>
      <c r="H60" s="198"/>
      <c r="I60" s="198"/>
      <c r="J60" s="198"/>
      <c r="K60" s="198"/>
      <c r="L60" s="198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</row>
    <row r="61" spans="1:33">
      <c r="A61" s="197"/>
      <c r="B61" s="197"/>
      <c r="C61" s="197"/>
      <c r="D61" s="198"/>
      <c r="E61" s="197"/>
      <c r="F61" s="198"/>
      <c r="G61" s="198"/>
      <c r="H61" s="198"/>
      <c r="I61" s="198"/>
      <c r="J61" s="198"/>
      <c r="K61" s="198"/>
      <c r="L61" s="198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</row>
    <row r="62" spans="1:33">
      <c r="A62" s="197"/>
      <c r="B62" s="197"/>
      <c r="C62" s="197"/>
      <c r="D62" s="198"/>
      <c r="E62" s="197"/>
      <c r="F62" s="198"/>
      <c r="G62" s="198"/>
      <c r="H62" s="198"/>
      <c r="I62" s="198"/>
      <c r="J62" s="198"/>
      <c r="K62" s="198"/>
      <c r="L62" s="198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</row>
    <row r="63" spans="1:33">
      <c r="A63" s="197"/>
      <c r="B63" s="197"/>
      <c r="C63" s="197"/>
      <c r="D63" s="198"/>
      <c r="E63" s="197"/>
      <c r="F63" s="198"/>
      <c r="G63" s="198"/>
      <c r="H63" s="198"/>
      <c r="I63" s="198"/>
      <c r="J63" s="198"/>
      <c r="K63" s="198"/>
      <c r="L63" s="198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</row>
    <row r="64" spans="1:33">
      <c r="A64" s="197"/>
      <c r="B64" s="197"/>
      <c r="C64" s="197"/>
      <c r="D64" s="198"/>
      <c r="E64" s="197"/>
      <c r="F64" s="198"/>
      <c r="G64" s="198"/>
      <c r="H64" s="198"/>
      <c r="I64" s="198"/>
      <c r="J64" s="198"/>
      <c r="K64" s="198"/>
      <c r="L64" s="198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</row>
    <row r="65" spans="1:33">
      <c r="A65" s="197"/>
      <c r="B65" s="197"/>
      <c r="C65" s="197"/>
      <c r="D65" s="198"/>
      <c r="E65" s="197"/>
      <c r="F65" s="198"/>
      <c r="G65" s="198"/>
      <c r="H65" s="198"/>
      <c r="I65" s="198"/>
      <c r="J65" s="198"/>
      <c r="K65" s="198"/>
      <c r="L65" s="198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</row>
    <row r="66" spans="1:33">
      <c r="A66" s="197"/>
      <c r="B66" s="197"/>
      <c r="C66" s="197"/>
      <c r="D66" s="198"/>
      <c r="E66" s="197"/>
      <c r="F66" s="198"/>
      <c r="G66" s="198"/>
      <c r="H66" s="198"/>
      <c r="I66" s="198"/>
      <c r="J66" s="198"/>
      <c r="K66" s="198"/>
      <c r="L66" s="198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</row>
    <row r="67" spans="1:33">
      <c r="A67" s="197"/>
      <c r="B67" s="197"/>
      <c r="C67" s="197"/>
      <c r="D67" s="198"/>
      <c r="E67" s="197"/>
      <c r="F67" s="198"/>
      <c r="G67" s="198"/>
      <c r="H67" s="198"/>
      <c r="I67" s="198"/>
      <c r="J67" s="198"/>
      <c r="K67" s="198"/>
      <c r="L67" s="198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</row>
    <row r="68" spans="1:33">
      <c r="A68" s="197"/>
      <c r="B68" s="197"/>
      <c r="C68" s="197"/>
      <c r="D68" s="198"/>
      <c r="E68" s="197"/>
      <c r="F68" s="198"/>
      <c r="G68" s="198"/>
      <c r="H68" s="198"/>
      <c r="I68" s="198"/>
      <c r="J68" s="198"/>
      <c r="K68" s="198"/>
      <c r="L68" s="198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</row>
    <row r="69" spans="1:33">
      <c r="A69" s="197"/>
      <c r="B69" s="197"/>
      <c r="C69" s="197"/>
      <c r="D69" s="198"/>
      <c r="E69" s="197"/>
      <c r="F69" s="198"/>
      <c r="G69" s="198"/>
      <c r="H69" s="198"/>
      <c r="I69" s="198"/>
      <c r="J69" s="198"/>
      <c r="K69" s="198"/>
      <c r="L69" s="198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</row>
    <row r="70" spans="1:33">
      <c r="A70" s="197"/>
      <c r="B70" s="197"/>
      <c r="C70" s="197"/>
      <c r="D70" s="198"/>
      <c r="E70" s="197"/>
      <c r="F70" s="198"/>
      <c r="G70" s="198"/>
      <c r="H70" s="198"/>
      <c r="I70" s="198"/>
      <c r="J70" s="198"/>
      <c r="K70" s="198"/>
      <c r="L70" s="198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</row>
    <row r="71" spans="1:33">
      <c r="A71" s="197"/>
      <c r="B71" s="197"/>
      <c r="C71" s="197"/>
      <c r="D71" s="198"/>
      <c r="E71" s="197"/>
      <c r="F71" s="198"/>
      <c r="G71" s="198"/>
      <c r="H71" s="198"/>
      <c r="I71" s="198"/>
      <c r="J71" s="198"/>
      <c r="K71" s="198"/>
      <c r="L71" s="198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</row>
    <row r="72" spans="1:33">
      <c r="A72" s="197"/>
      <c r="B72" s="197"/>
      <c r="C72" s="197"/>
      <c r="D72" s="198"/>
      <c r="E72" s="197"/>
      <c r="F72" s="198"/>
      <c r="G72" s="198"/>
      <c r="H72" s="198"/>
      <c r="I72" s="198"/>
      <c r="J72" s="198"/>
      <c r="K72" s="198"/>
      <c r="L72" s="198"/>
      <c r="M72" s="197"/>
      <c r="N72" s="197"/>
      <c r="O72" s="197"/>
      <c r="P72" s="197"/>
      <c r="Q72" s="197"/>
      <c r="R72" s="197"/>
      <c r="S72" s="197"/>
    </row>
    <row r="73" spans="1:33">
      <c r="D73" s="198"/>
    </row>
  </sheetData>
  <mergeCells count="7">
    <mergeCell ref="B16:C16"/>
    <mergeCell ref="E16:AV16"/>
    <mergeCell ref="D10:E10"/>
    <mergeCell ref="D11:E11"/>
    <mergeCell ref="D12:E12"/>
    <mergeCell ref="D13:E13"/>
    <mergeCell ref="B15:D15"/>
  </mergeCells>
  <conditionalFormatting sqref="F11:AV11">
    <cfRule type="cellIs" dxfId="8" priority="1" stopIfTrue="1" operator="equal">
      <formula>""</formula>
    </cfRule>
    <cfRule type="cellIs" dxfId="7" priority="2" stopIfTrue="1" operator="lessThan">
      <formula>F10</formula>
    </cfRule>
    <cfRule type="cellIs" dxfId="6" priority="3" stopIfTrue="1" operator="greaterThanOrEqual">
      <formula>F10</formula>
    </cfRule>
  </conditionalFormatting>
  <conditionalFormatting sqref="F13:AV13">
    <cfRule type="cellIs" dxfId="5" priority="4" stopIfTrue="1" operator="equal">
      <formula>""</formula>
    </cfRule>
    <cfRule type="cellIs" dxfId="4" priority="5" stopIfTrue="1" operator="lessThan">
      <formula>F12</formula>
    </cfRule>
    <cfRule type="cellIs" dxfId="3" priority="6" stopIfTrue="1" operator="greaterThanOrEqual">
      <formula>F12</formula>
    </cfRule>
  </conditionalFormatting>
  <hyperlinks>
    <hyperlink ref="D22" r:id="rId1"/>
  </hyperlinks>
  <pageMargins left="0" right="0" top="0.98425196850393704" bottom="0.98425196850393704" header="0.51181102362204722" footer="0.51181102362204722"/>
  <pageSetup paperSize="9" firstPageNumber="2147483648" orientation="landscape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B2:AT9"/>
  <sheetViews>
    <sheetView zoomScale="90" workbookViewId="0">
      <selection activeCell="I53" sqref="I53"/>
    </sheetView>
  </sheetViews>
  <sheetFormatPr baseColWidth="10" defaultColWidth="11.44140625" defaultRowHeight="13.2"/>
  <cols>
    <col min="1" max="1" width="3.77734375" style="114" bestFit="1" customWidth="1"/>
    <col min="2" max="2" width="36.77734375" style="114" bestFit="1" customWidth="1"/>
    <col min="3" max="16" width="12.77734375" style="114" bestFit="1" customWidth="1"/>
    <col min="17" max="26" width="11.44140625" style="114" bestFit="1" customWidth="1"/>
    <col min="27" max="27" width="11.44140625" style="114" bestFit="1"/>
    <col min="28" max="16384" width="11.44140625" style="114"/>
  </cols>
  <sheetData>
    <row r="2" spans="2:46" hidden="1">
      <c r="B2" s="253"/>
      <c r="C2" s="254" t="s">
        <v>372</v>
      </c>
      <c r="D2" s="254" t="s">
        <v>372</v>
      </c>
      <c r="E2" s="254" t="s">
        <v>372</v>
      </c>
      <c r="F2" s="254" t="s">
        <v>372</v>
      </c>
      <c r="G2" s="254" t="s">
        <v>372</v>
      </c>
      <c r="H2" s="254" t="s">
        <v>372</v>
      </c>
      <c r="I2" s="254" t="s">
        <v>372</v>
      </c>
      <c r="J2" s="254" t="s">
        <v>372</v>
      </c>
      <c r="K2" s="254" t="s">
        <v>372</v>
      </c>
      <c r="L2" s="254" t="s">
        <v>372</v>
      </c>
      <c r="M2" s="254" t="s">
        <v>372</v>
      </c>
      <c r="N2" s="254" t="s">
        <v>372</v>
      </c>
      <c r="O2" s="254" t="s">
        <v>372</v>
      </c>
      <c r="P2" s="254" t="s">
        <v>372</v>
      </c>
      <c r="Q2" s="254" t="s">
        <v>372</v>
      </c>
      <c r="R2" s="254" t="s">
        <v>372</v>
      </c>
      <c r="S2" s="254" t="s">
        <v>372</v>
      </c>
      <c r="T2" s="255" t="s">
        <v>372</v>
      </c>
      <c r="U2" s="256"/>
      <c r="V2" s="256"/>
      <c r="W2" s="256"/>
      <c r="X2" s="256"/>
      <c r="Y2" s="256"/>
      <c r="Z2" s="256"/>
      <c r="AA2" s="256"/>
      <c r="AB2" s="256"/>
      <c r="AC2" s="256"/>
      <c r="AD2" s="256"/>
    </row>
    <row r="3" spans="2:46" hidden="1">
      <c r="B3" s="257"/>
      <c r="C3" s="258">
        <f>Planungsübersicht!I9</f>
        <v>2019</v>
      </c>
      <c r="D3" s="258">
        <f>Planungsübersicht!J9</f>
        <v>2022</v>
      </c>
      <c r="E3" s="258">
        <f>Planungsübersicht!K9</f>
        <v>2022</v>
      </c>
      <c r="F3" s="258">
        <f>Planungsübersicht!L9</f>
        <v>2024</v>
      </c>
      <c r="G3" s="258">
        <f>Planungsübersicht!M9</f>
        <v>2026</v>
      </c>
      <c r="H3" s="258">
        <f>Planungsübersicht!N9</f>
        <v>2028</v>
      </c>
      <c r="I3" s="258">
        <f>Planungsübersicht!O9</f>
        <v>2030</v>
      </c>
      <c r="J3" s="258">
        <f>Planungsübersicht!P9</f>
        <v>2032</v>
      </c>
      <c r="K3" s="258">
        <f>Planungsübersicht!Q9</f>
        <v>2034</v>
      </c>
      <c r="L3" s="258">
        <f>Planungsübersicht!R9</f>
        <v>2036</v>
      </c>
      <c r="M3" s="258">
        <f>Planungsübersicht!S9</f>
        <v>2038</v>
      </c>
      <c r="N3" s="258">
        <f>Planungsübersicht!T9</f>
        <v>2040</v>
      </c>
      <c r="O3" s="258">
        <f>Planungsübersicht!U9</f>
        <v>2042</v>
      </c>
      <c r="P3" s="258">
        <f>Planungsübersicht!V9</f>
        <v>2044</v>
      </c>
      <c r="Q3" s="258">
        <f>Planungsübersicht!W9</f>
        <v>2046</v>
      </c>
      <c r="R3" s="258">
        <f>Planungsübersicht!X9</f>
        <v>2048</v>
      </c>
      <c r="S3" s="258">
        <f>Planungsübersicht!Y9</f>
        <v>2050</v>
      </c>
      <c r="T3" s="259">
        <f>Planungsübersicht!Z9</f>
        <v>2052</v>
      </c>
      <c r="U3" s="260"/>
      <c r="V3" s="260"/>
      <c r="W3" s="260"/>
      <c r="X3" s="260"/>
      <c r="Y3" s="260"/>
      <c r="Z3" s="260"/>
      <c r="AA3" s="260"/>
      <c r="AB3" s="260"/>
      <c r="AC3" s="260"/>
      <c r="AD3" s="260"/>
    </row>
    <row r="4" spans="2:46" s="261" customFormat="1" ht="23.25" hidden="1" customHeight="1">
      <c r="B4" s="262" t="s">
        <v>373</v>
      </c>
      <c r="C4" s="263">
        <f>-Planungsübersicht!I17</f>
        <v>0</v>
      </c>
      <c r="D4" s="263">
        <f>-Planungsübersicht!J17</f>
        <v>0</v>
      </c>
      <c r="E4" s="263">
        <f>-Planungsübersicht!K17</f>
        <v>2900</v>
      </c>
      <c r="F4" s="263">
        <f>-Planungsübersicht!L17</f>
        <v>7100</v>
      </c>
      <c r="G4" s="263">
        <f>-Planungsübersicht!M17</f>
        <v>11300</v>
      </c>
      <c r="H4" s="263">
        <f>-Planungsübersicht!N17</f>
        <v>142121</v>
      </c>
      <c r="I4" s="263">
        <f>-Planungsübersicht!O17</f>
        <v>146321</v>
      </c>
      <c r="J4" s="263">
        <f>-Planungsübersicht!P17</f>
        <v>276942</v>
      </c>
      <c r="K4" s="263">
        <f>-Planungsübersicht!Q17</f>
        <v>276942</v>
      </c>
      <c r="L4" s="263">
        <f>-Planungsübersicht!R17</f>
        <v>276942</v>
      </c>
      <c r="M4" s="263">
        <f>-Planungsübersicht!S17</f>
        <v>276942</v>
      </c>
      <c r="N4" s="263">
        <f>-Planungsübersicht!T17</f>
        <v>276942</v>
      </c>
      <c r="O4" s="263">
        <f>-Planungsübersicht!U17</f>
        <v>276942</v>
      </c>
      <c r="P4" s="263">
        <f>-Planungsübersicht!V17</f>
        <v>276942</v>
      </c>
      <c r="Q4" s="263">
        <f>-Planungsübersicht!W17</f>
        <v>276942</v>
      </c>
      <c r="R4" s="263">
        <f>-Planungsübersicht!X17</f>
        <v>276942</v>
      </c>
      <c r="S4" s="263">
        <f>-Planungsübersicht!Y17</f>
        <v>276942</v>
      </c>
      <c r="T4" s="264">
        <f>-Planungsübersicht!Z17</f>
        <v>276942</v>
      </c>
      <c r="U4" s="265"/>
      <c r="V4" s="265"/>
      <c r="W4" s="265"/>
      <c r="X4" s="265"/>
      <c r="Y4" s="265"/>
      <c r="Z4" s="265"/>
      <c r="AA4" s="265"/>
      <c r="AB4" s="265"/>
      <c r="AC4" s="265"/>
      <c r="AD4" s="265"/>
    </row>
    <row r="5" spans="2:46" ht="18.75" hidden="1" customHeight="1">
      <c r="C5" s="266"/>
    </row>
    <row r="6" spans="2:46" s="267" customFormat="1" hidden="1">
      <c r="B6" s="268" t="s">
        <v>374</v>
      </c>
      <c r="C6" s="269">
        <f>'CO2-Schulbilanz'!E6</f>
        <v>2019</v>
      </c>
      <c r="D6" s="269">
        <f>'CO2-Schulbilanz'!F6</f>
        <v>2020</v>
      </c>
      <c r="E6" s="269">
        <f>'CO2-Schulbilanz'!G6</f>
        <v>2021</v>
      </c>
      <c r="F6" s="269">
        <f>'CO2-Schulbilanz'!H6</f>
        <v>2022</v>
      </c>
      <c r="G6" s="269">
        <f>'CO2-Schulbilanz'!I6</f>
        <v>2023</v>
      </c>
      <c r="H6" s="269">
        <f>'CO2-Schulbilanz'!J6</f>
        <v>2024</v>
      </c>
      <c r="I6" s="269">
        <f>'CO2-Schulbilanz'!K6</f>
        <v>2025</v>
      </c>
      <c r="J6" s="269">
        <f>'CO2-Schulbilanz'!L6</f>
        <v>2026</v>
      </c>
      <c r="K6" s="269">
        <f>'CO2-Schulbilanz'!M6</f>
        <v>2027</v>
      </c>
      <c r="L6" s="269">
        <f>'CO2-Schulbilanz'!N6</f>
        <v>2028</v>
      </c>
      <c r="M6" s="269">
        <f>'CO2-Schulbilanz'!O6</f>
        <v>2029</v>
      </c>
      <c r="N6" s="269">
        <f>'CO2-Schulbilanz'!P6</f>
        <v>2030</v>
      </c>
      <c r="O6" s="269">
        <f>'CO2-Schulbilanz'!Q6</f>
        <v>2031</v>
      </c>
      <c r="P6" s="269">
        <f>'CO2-Schulbilanz'!R6</f>
        <v>2032</v>
      </c>
      <c r="Q6" s="269">
        <f>'CO2-Schulbilanz'!S6</f>
        <v>2033</v>
      </c>
      <c r="R6" s="269">
        <f>'CO2-Schulbilanz'!T6</f>
        <v>2034</v>
      </c>
      <c r="S6" s="269">
        <f>'CO2-Schulbilanz'!U6</f>
        <v>2035</v>
      </c>
      <c r="T6" s="269">
        <f>'CO2-Schulbilanz'!V6</f>
        <v>2036</v>
      </c>
      <c r="U6" s="269">
        <f>'CO2-Schulbilanz'!W6</f>
        <v>2037</v>
      </c>
      <c r="V6" s="269">
        <f>'CO2-Schulbilanz'!X6</f>
        <v>2038</v>
      </c>
      <c r="W6" s="269">
        <f>'CO2-Schulbilanz'!Y6</f>
        <v>2039</v>
      </c>
      <c r="X6" s="269">
        <f>'CO2-Schulbilanz'!Z6</f>
        <v>2040</v>
      </c>
      <c r="Y6" s="269">
        <f>'CO2-Schulbilanz'!AA6</f>
        <v>2041</v>
      </c>
      <c r="Z6" s="269">
        <f>'CO2-Schulbilanz'!AB6</f>
        <v>2042</v>
      </c>
      <c r="AA6" s="269">
        <f>'CO2-Schulbilanz'!AC6</f>
        <v>2043</v>
      </c>
      <c r="AB6" s="269">
        <f>'CO2-Schulbilanz'!AD6</f>
        <v>2044</v>
      </c>
      <c r="AC6" s="269">
        <f>'CO2-Schulbilanz'!AE6</f>
        <v>2045</v>
      </c>
      <c r="AD6" s="269">
        <f>'CO2-Schulbilanz'!AF6</f>
        <v>2046</v>
      </c>
      <c r="AE6" s="269">
        <f>'CO2-Schulbilanz'!AG6</f>
        <v>2047</v>
      </c>
      <c r="AF6" s="269">
        <f>'CO2-Schulbilanz'!AH6</f>
        <v>2048</v>
      </c>
      <c r="AG6" s="269">
        <f>'CO2-Schulbilanz'!AI6</f>
        <v>2049</v>
      </c>
      <c r="AH6" s="269">
        <f>'CO2-Schulbilanz'!AJ6</f>
        <v>2050</v>
      </c>
      <c r="AI6" s="269">
        <f>'CO2-Schulbilanz'!AK6</f>
        <v>2051</v>
      </c>
      <c r="AJ6" s="269">
        <f>'CO2-Schulbilanz'!AL6</f>
        <v>2052</v>
      </c>
      <c r="AK6" s="269">
        <f>'CO2-Schulbilanz'!AM6</f>
        <v>2053</v>
      </c>
      <c r="AL6" s="269">
        <f>'CO2-Schulbilanz'!AN6</f>
        <v>2054</v>
      </c>
      <c r="AM6" s="269">
        <f>'CO2-Schulbilanz'!AO6</f>
        <v>2055</v>
      </c>
      <c r="AN6" s="269">
        <f>'CO2-Schulbilanz'!AP6</f>
        <v>2056</v>
      </c>
      <c r="AO6" s="269">
        <f>'CO2-Schulbilanz'!AQ6</f>
        <v>2057</v>
      </c>
      <c r="AP6" s="269">
        <f>'CO2-Schulbilanz'!AR6</f>
        <v>2058</v>
      </c>
      <c r="AQ6" s="269">
        <f>'CO2-Schulbilanz'!AS6</f>
        <v>2059</v>
      </c>
      <c r="AR6" s="269">
        <f>'CO2-Schulbilanz'!AT6</f>
        <v>2060</v>
      </c>
      <c r="AS6" s="269">
        <f>'CO2-Schulbilanz'!AU6</f>
        <v>2061</v>
      </c>
      <c r="AT6" s="269">
        <f>'CO2-Schulbilanz'!AV6</f>
        <v>2062</v>
      </c>
    </row>
    <row r="7" spans="2:46" s="267" customFormat="1" ht="19.5" hidden="1" customHeight="1">
      <c r="B7" s="270" t="s">
        <v>375</v>
      </c>
      <c r="C7" s="271">
        <f>IF('CO2-Schulbilanz'!E8&gt;0, 'CO2-Schulbilanz'!E8,#N/A)</f>
        <v>1223251.7861061948</v>
      </c>
      <c r="D7" s="271">
        <f>IF('CO2-Schulbilanz'!F8&gt;0, 'CO2-Schulbilanz'!F8,#N/A)</f>
        <v>1148478.2594736842</v>
      </c>
      <c r="E7" s="271">
        <f>IF('CO2-Schulbilanz'!G8&gt;0, 'CO2-Schulbilanz'!G8,#N/A)</f>
        <v>1132116.6200000001</v>
      </c>
      <c r="F7" s="271">
        <f>IF('CO2-Schulbilanz'!H8&gt;0, 'CO2-Schulbilanz'!H8,#N/A)</f>
        <v>1169865.04</v>
      </c>
      <c r="G7" s="271">
        <f>IF('CO2-Schulbilanz'!I8&gt;0, 'CO2-Schulbilanz'!I8,#N/A)</f>
        <v>1189432.2999999998</v>
      </c>
      <c r="H7" s="271" t="e">
        <f>IF('CO2-Schulbilanz'!J8&gt;0, 'CO2-Schulbilanz'!J8,#N/A)</f>
        <v>#N/A</v>
      </c>
      <c r="I7" s="271" t="e">
        <f>IF('CO2-Schulbilanz'!K8&gt;0, 'CO2-Schulbilanz'!K8,#N/A)</f>
        <v>#N/A</v>
      </c>
      <c r="J7" s="271" t="e">
        <f>IF('CO2-Schulbilanz'!L8&gt;0, 'CO2-Schulbilanz'!L8,#N/A)</f>
        <v>#N/A</v>
      </c>
      <c r="K7" s="271" t="e">
        <f>IF('CO2-Schulbilanz'!M8&gt;0, 'CO2-Schulbilanz'!M8,#N/A)</f>
        <v>#N/A</v>
      </c>
      <c r="L7" s="271" t="e">
        <f>IF('CO2-Schulbilanz'!N8&gt;0, 'CO2-Schulbilanz'!N8,#N/A)</f>
        <v>#N/A</v>
      </c>
      <c r="M7" s="271" t="e">
        <f>IF('CO2-Schulbilanz'!O8&gt;0, 'CO2-Schulbilanz'!O8,#N/A)</f>
        <v>#N/A</v>
      </c>
      <c r="N7" s="271" t="e">
        <f>IF('CO2-Schulbilanz'!P8&gt;0, 'CO2-Schulbilanz'!P8,#N/A)</f>
        <v>#N/A</v>
      </c>
      <c r="O7" s="271" t="e">
        <f>IF('CO2-Schulbilanz'!Q8&gt;0, 'CO2-Schulbilanz'!Q8,#N/A)</f>
        <v>#N/A</v>
      </c>
      <c r="P7" s="271" t="e">
        <f>IF('CO2-Schulbilanz'!R8&gt;0, 'CO2-Schulbilanz'!R8,#N/A)</f>
        <v>#N/A</v>
      </c>
      <c r="Q7" s="271" t="e">
        <f>IF('CO2-Schulbilanz'!S8&gt;0, 'CO2-Schulbilanz'!S8,#N/A)</f>
        <v>#N/A</v>
      </c>
      <c r="R7" s="271" t="e">
        <f>IF('CO2-Schulbilanz'!T8&gt;0, 'CO2-Schulbilanz'!T8,#N/A)</f>
        <v>#N/A</v>
      </c>
      <c r="S7" s="271" t="e">
        <f>IF('CO2-Schulbilanz'!U8&gt;0, 'CO2-Schulbilanz'!U8,#N/A)</f>
        <v>#N/A</v>
      </c>
      <c r="T7" s="271" t="e">
        <f>IF('CO2-Schulbilanz'!V8&gt;0, 'CO2-Schulbilanz'!V8,#N/A)</f>
        <v>#N/A</v>
      </c>
      <c r="U7" s="271" t="e">
        <f>IF('CO2-Schulbilanz'!W8&gt;0, 'CO2-Schulbilanz'!W8,#N/A)</f>
        <v>#N/A</v>
      </c>
      <c r="V7" s="271" t="e">
        <f>IF('CO2-Schulbilanz'!X8&gt;0, 'CO2-Schulbilanz'!X8,#N/A)</f>
        <v>#N/A</v>
      </c>
      <c r="W7" s="271" t="e">
        <f>IF('CO2-Schulbilanz'!Y8&gt;0, 'CO2-Schulbilanz'!Y8,#N/A)</f>
        <v>#N/A</v>
      </c>
      <c r="X7" s="271" t="e">
        <f>IF('CO2-Schulbilanz'!Z8&gt;0, 'CO2-Schulbilanz'!Z8,#N/A)</f>
        <v>#N/A</v>
      </c>
      <c r="Y7" s="271" t="e">
        <f>IF('CO2-Schulbilanz'!AA8&gt;0, 'CO2-Schulbilanz'!AA8,#N/A)</f>
        <v>#N/A</v>
      </c>
      <c r="Z7" s="271" t="e">
        <f>IF('CO2-Schulbilanz'!AB8&gt;0, 'CO2-Schulbilanz'!AB8,#N/A)</f>
        <v>#N/A</v>
      </c>
      <c r="AA7" s="271" t="e">
        <f>IF('CO2-Schulbilanz'!AC8&gt;0, 'CO2-Schulbilanz'!AC8,#N/A)</f>
        <v>#N/A</v>
      </c>
      <c r="AB7" s="271" t="e">
        <f>IF('CO2-Schulbilanz'!AD8&gt;0, 'CO2-Schulbilanz'!AD8,#N/A)</f>
        <v>#N/A</v>
      </c>
      <c r="AC7" s="271" t="e">
        <f>IF('CO2-Schulbilanz'!AE8&gt;0, 'CO2-Schulbilanz'!AE8,#N/A)</f>
        <v>#N/A</v>
      </c>
      <c r="AD7" s="271" t="e">
        <f>IF('CO2-Schulbilanz'!AF8&gt;0, 'CO2-Schulbilanz'!AF8,#N/A)</f>
        <v>#N/A</v>
      </c>
      <c r="AE7" s="271" t="e">
        <f>IF('CO2-Schulbilanz'!AG8&gt;0, 'CO2-Schulbilanz'!AG8,#N/A)</f>
        <v>#N/A</v>
      </c>
      <c r="AF7" s="271" t="e">
        <f>IF('CO2-Schulbilanz'!AH8&gt;0, 'CO2-Schulbilanz'!AH8,#N/A)</f>
        <v>#N/A</v>
      </c>
      <c r="AG7" s="271" t="e">
        <f>IF('CO2-Schulbilanz'!AI8&gt;0, 'CO2-Schulbilanz'!AI8,#N/A)</f>
        <v>#N/A</v>
      </c>
      <c r="AH7" s="271" t="e">
        <f>IF('CO2-Schulbilanz'!AJ8&gt;0, 'CO2-Schulbilanz'!AJ8,#N/A)</f>
        <v>#N/A</v>
      </c>
      <c r="AI7" s="271" t="e">
        <f>IF('CO2-Schulbilanz'!AK8&gt;0, 'CO2-Schulbilanz'!AK8,#N/A)</f>
        <v>#N/A</v>
      </c>
      <c r="AJ7" s="271" t="e">
        <f>IF('CO2-Schulbilanz'!AL8&gt;0, 'CO2-Schulbilanz'!AL8,#N/A)</f>
        <v>#N/A</v>
      </c>
      <c r="AK7" s="271" t="e">
        <f>IF('CO2-Schulbilanz'!AM8&gt;0, 'CO2-Schulbilanz'!AM8,#N/A)</f>
        <v>#N/A</v>
      </c>
      <c r="AL7" s="271" t="e">
        <f>IF('CO2-Schulbilanz'!AN8&gt;0, 'CO2-Schulbilanz'!AN8,#N/A)</f>
        <v>#N/A</v>
      </c>
      <c r="AM7" s="271" t="e">
        <f>IF('CO2-Schulbilanz'!AO8&gt;0, 'CO2-Schulbilanz'!AO8,#N/A)</f>
        <v>#N/A</v>
      </c>
      <c r="AN7" s="271" t="e">
        <f>IF('CO2-Schulbilanz'!AP8&gt;0, 'CO2-Schulbilanz'!AP8,#N/A)</f>
        <v>#N/A</v>
      </c>
      <c r="AO7" s="271" t="e">
        <f>IF('CO2-Schulbilanz'!AQ8&gt;0, 'CO2-Schulbilanz'!AQ8,#N/A)</f>
        <v>#N/A</v>
      </c>
      <c r="AP7" s="271" t="e">
        <f>IF('CO2-Schulbilanz'!AR8&gt;0, 'CO2-Schulbilanz'!AR8,#N/A)</f>
        <v>#N/A</v>
      </c>
      <c r="AQ7" s="271" t="e">
        <f>IF('CO2-Schulbilanz'!AS8&gt;0, 'CO2-Schulbilanz'!AS8,#N/A)</f>
        <v>#N/A</v>
      </c>
      <c r="AR7" s="271" t="e">
        <f>IF('CO2-Schulbilanz'!AT8&gt;0, 'CO2-Schulbilanz'!AT8,#N/A)</f>
        <v>#N/A</v>
      </c>
      <c r="AS7" s="271" t="e">
        <f>IF('CO2-Schulbilanz'!AU8&gt;0, 'CO2-Schulbilanz'!AU8,#N/A)</f>
        <v>#N/A</v>
      </c>
      <c r="AT7" s="271" t="e">
        <f>IF('CO2-Schulbilanz'!AV8&gt;0, 'CO2-Schulbilanz'!AV8,#N/A)</f>
        <v>#N/A</v>
      </c>
    </row>
    <row r="8" spans="2:46" s="267" customFormat="1" ht="19.5" hidden="1" customHeight="1">
      <c r="B8" s="270" t="s">
        <v>376</v>
      </c>
      <c r="C8" s="272">
        <f t="shared" ref="C8:O8" si="0">IF(C6&gt;=$E3, $E4,IF(C6&gt;=$D3,$D4,IF(C6&gt;=$C3,$C4,0)))</f>
        <v>0</v>
      </c>
      <c r="D8" s="272">
        <f t="shared" si="0"/>
        <v>0</v>
      </c>
      <c r="E8" s="272">
        <f t="shared" si="0"/>
        <v>0</v>
      </c>
      <c r="F8" s="272">
        <f t="shared" si="0"/>
        <v>2900</v>
      </c>
      <c r="G8" s="272">
        <f t="shared" si="0"/>
        <v>2900</v>
      </c>
      <c r="H8" s="272">
        <f t="shared" si="0"/>
        <v>2900</v>
      </c>
      <c r="I8" s="272">
        <f t="shared" si="0"/>
        <v>2900</v>
      </c>
      <c r="J8" s="272">
        <f t="shared" si="0"/>
        <v>2900</v>
      </c>
      <c r="K8" s="272">
        <f t="shared" si="0"/>
        <v>2900</v>
      </c>
      <c r="L8" s="272">
        <f t="shared" si="0"/>
        <v>2900</v>
      </c>
      <c r="M8" s="272">
        <f t="shared" si="0"/>
        <v>2900</v>
      </c>
      <c r="N8" s="272">
        <f t="shared" si="0"/>
        <v>2900</v>
      </c>
      <c r="O8" s="272">
        <f t="shared" si="0"/>
        <v>2900</v>
      </c>
      <c r="P8" s="272">
        <f>IF(Q6&gt;=E3, E4,IF(Q6&gt;=D3,D4,IF(Q6&gt;=C3,C4,0)))</f>
        <v>2900</v>
      </c>
      <c r="Q8" s="272">
        <f>HLOOKUP(ODD(Q6)-1,$E$3:$T$4,2)</f>
        <v>276942</v>
      </c>
      <c r="R8" s="272">
        <f t="shared" ref="R8:AT8" si="1">HLOOKUP(ODD(R6)-1,$E$3:$T$4,2)</f>
        <v>276942</v>
      </c>
      <c r="S8" s="272">
        <f t="shared" si="1"/>
        <v>276942</v>
      </c>
      <c r="T8" s="272">
        <f t="shared" si="1"/>
        <v>276942</v>
      </c>
      <c r="U8" s="272">
        <f t="shared" si="1"/>
        <v>276942</v>
      </c>
      <c r="V8" s="272">
        <f t="shared" si="1"/>
        <v>276942</v>
      </c>
      <c r="W8" s="272">
        <f t="shared" si="1"/>
        <v>276942</v>
      </c>
      <c r="X8" s="272">
        <f t="shared" si="1"/>
        <v>276942</v>
      </c>
      <c r="Y8" s="272">
        <f t="shared" si="1"/>
        <v>276942</v>
      </c>
      <c r="Z8" s="272">
        <f t="shared" si="1"/>
        <v>276942</v>
      </c>
      <c r="AA8" s="272">
        <f t="shared" si="1"/>
        <v>276942</v>
      </c>
      <c r="AB8" s="272">
        <f t="shared" si="1"/>
        <v>276942</v>
      </c>
      <c r="AC8" s="272">
        <f t="shared" si="1"/>
        <v>276942</v>
      </c>
      <c r="AD8" s="272">
        <f t="shared" si="1"/>
        <v>276942</v>
      </c>
      <c r="AE8" s="272">
        <f t="shared" si="1"/>
        <v>276942</v>
      </c>
      <c r="AF8" s="272">
        <f t="shared" si="1"/>
        <v>276942</v>
      </c>
      <c r="AG8" s="272">
        <f t="shared" si="1"/>
        <v>276942</v>
      </c>
      <c r="AH8" s="272">
        <f t="shared" si="1"/>
        <v>276942</v>
      </c>
      <c r="AI8" s="272">
        <f t="shared" si="1"/>
        <v>276942</v>
      </c>
      <c r="AJ8" s="272">
        <f t="shared" si="1"/>
        <v>276942</v>
      </c>
      <c r="AK8" s="272">
        <f t="shared" si="1"/>
        <v>276942</v>
      </c>
      <c r="AL8" s="272">
        <f t="shared" si="1"/>
        <v>276942</v>
      </c>
      <c r="AM8" s="272">
        <f t="shared" si="1"/>
        <v>276942</v>
      </c>
      <c r="AN8" s="272">
        <f t="shared" si="1"/>
        <v>276942</v>
      </c>
      <c r="AO8" s="272">
        <f t="shared" si="1"/>
        <v>276942</v>
      </c>
      <c r="AP8" s="272">
        <f t="shared" si="1"/>
        <v>276942</v>
      </c>
      <c r="AQ8" s="272">
        <f t="shared" si="1"/>
        <v>276942</v>
      </c>
      <c r="AR8" s="272">
        <f t="shared" si="1"/>
        <v>276942</v>
      </c>
      <c r="AS8" s="272">
        <f t="shared" si="1"/>
        <v>276942</v>
      </c>
      <c r="AT8" s="272">
        <f t="shared" si="1"/>
        <v>276942</v>
      </c>
    </row>
    <row r="9" spans="2:46" s="267" customFormat="1" ht="19.5" hidden="1" customHeight="1">
      <c r="B9" s="270" t="s">
        <v>377</v>
      </c>
      <c r="C9" s="272">
        <f>IF(C7,C7+C8,0)</f>
        <v>1223251.7861061948</v>
      </c>
      <c r="D9" s="272">
        <f t="shared" ref="D9:P9" si="2">IF(D7,D7+D8,0)</f>
        <v>1148478.2594736842</v>
      </c>
      <c r="E9" s="272">
        <f t="shared" si="2"/>
        <v>1132116.6200000001</v>
      </c>
      <c r="F9" s="272">
        <f t="shared" si="2"/>
        <v>1172765.04</v>
      </c>
      <c r="G9" s="272">
        <f t="shared" si="2"/>
        <v>1192332.2999999998</v>
      </c>
      <c r="H9" s="272" t="e">
        <f t="shared" si="2"/>
        <v>#N/A</v>
      </c>
      <c r="I9" s="272" t="e">
        <f t="shared" si="2"/>
        <v>#N/A</v>
      </c>
      <c r="J9" s="272" t="e">
        <f t="shared" si="2"/>
        <v>#N/A</v>
      </c>
      <c r="K9" s="272" t="e">
        <f t="shared" si="2"/>
        <v>#N/A</v>
      </c>
      <c r="L9" s="272" t="e">
        <f t="shared" si="2"/>
        <v>#N/A</v>
      </c>
      <c r="M9" s="272" t="e">
        <f t="shared" si="2"/>
        <v>#N/A</v>
      </c>
      <c r="N9" s="272" t="e">
        <f t="shared" si="2"/>
        <v>#N/A</v>
      </c>
      <c r="O9" s="272" t="e">
        <f t="shared" si="2"/>
        <v>#N/A</v>
      </c>
      <c r="P9" s="272" t="e">
        <f t="shared" si="2"/>
        <v>#N/A</v>
      </c>
      <c r="Q9" s="272" t="e">
        <f t="shared" ref="Q9:AK9" si="3">IF(Q7,Q7+Q8,0)</f>
        <v>#N/A</v>
      </c>
      <c r="R9" s="272" t="e">
        <f t="shared" si="3"/>
        <v>#N/A</v>
      </c>
      <c r="S9" s="272" t="e">
        <f t="shared" si="3"/>
        <v>#N/A</v>
      </c>
      <c r="T9" s="272" t="e">
        <f t="shared" si="3"/>
        <v>#N/A</v>
      </c>
      <c r="U9" s="272" t="e">
        <f t="shared" si="3"/>
        <v>#N/A</v>
      </c>
      <c r="V9" s="272" t="e">
        <f t="shared" si="3"/>
        <v>#N/A</v>
      </c>
      <c r="W9" s="272" t="e">
        <f t="shared" si="3"/>
        <v>#N/A</v>
      </c>
      <c r="X9" s="272" t="e">
        <f t="shared" si="3"/>
        <v>#N/A</v>
      </c>
      <c r="Y9" s="272" t="e">
        <f t="shared" si="3"/>
        <v>#N/A</v>
      </c>
      <c r="Z9" s="272" t="e">
        <f t="shared" si="3"/>
        <v>#N/A</v>
      </c>
      <c r="AA9" s="272" t="e">
        <f t="shared" si="3"/>
        <v>#N/A</v>
      </c>
      <c r="AB9" s="272" t="e">
        <f t="shared" si="3"/>
        <v>#N/A</v>
      </c>
      <c r="AC9" s="272" t="e">
        <f t="shared" si="3"/>
        <v>#N/A</v>
      </c>
      <c r="AD9" s="272" t="e">
        <f t="shared" si="3"/>
        <v>#N/A</v>
      </c>
      <c r="AE9" s="272" t="e">
        <f t="shared" si="3"/>
        <v>#N/A</v>
      </c>
      <c r="AF9" s="272" t="e">
        <f t="shared" si="3"/>
        <v>#N/A</v>
      </c>
      <c r="AG9" s="272" t="e">
        <f t="shared" si="3"/>
        <v>#N/A</v>
      </c>
      <c r="AH9" s="272" t="e">
        <f t="shared" si="3"/>
        <v>#N/A</v>
      </c>
      <c r="AI9" s="272" t="e">
        <f t="shared" si="3"/>
        <v>#N/A</v>
      </c>
      <c r="AJ9" s="272" t="e">
        <f t="shared" si="3"/>
        <v>#N/A</v>
      </c>
      <c r="AK9" s="272" t="e">
        <f t="shared" si="3"/>
        <v>#N/A</v>
      </c>
      <c r="AL9" s="272" t="e">
        <f t="shared" ref="AL9:AT9" si="4">IF(AL7,AL7+AL8,0)</f>
        <v>#N/A</v>
      </c>
      <c r="AM9" s="272" t="e">
        <f t="shared" si="4"/>
        <v>#N/A</v>
      </c>
      <c r="AN9" s="272" t="e">
        <f t="shared" si="4"/>
        <v>#N/A</v>
      </c>
      <c r="AO9" s="272" t="e">
        <f t="shared" si="4"/>
        <v>#N/A</v>
      </c>
      <c r="AP9" s="272" t="e">
        <f t="shared" si="4"/>
        <v>#N/A</v>
      </c>
      <c r="AQ9" s="272" t="e">
        <f t="shared" si="4"/>
        <v>#N/A</v>
      </c>
      <c r="AR9" s="272" t="e">
        <f t="shared" si="4"/>
        <v>#N/A</v>
      </c>
      <c r="AS9" s="272" t="e">
        <f t="shared" si="4"/>
        <v>#N/A</v>
      </c>
      <c r="AT9" s="272" t="e">
        <f t="shared" si="4"/>
        <v>#N/A</v>
      </c>
    </row>
  </sheetData>
  <pageMargins left="0.7" right="0.7" top="0.78740157500000008" bottom="0.78740157500000008" header="0.3" footer="0.3"/>
  <pageSetup paperSize="9" firstPageNumber="2147483648" orientation="portrait" horizontalDpi="0" verticalDpi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2:AU58"/>
  <sheetViews>
    <sheetView topLeftCell="A16" workbookViewId="0">
      <selection activeCell="M43" sqref="M43"/>
    </sheetView>
  </sheetViews>
  <sheetFormatPr baseColWidth="10" defaultColWidth="11.44140625" defaultRowHeight="13.2"/>
  <cols>
    <col min="1" max="1" width="4.77734375" style="114" bestFit="1" customWidth="1"/>
    <col min="2" max="2" width="25" style="114" bestFit="1" customWidth="1"/>
    <col min="3" max="3" width="24.21875" style="114" bestFit="1" customWidth="1"/>
    <col min="4" max="4" width="10.5546875" style="114" bestFit="1" customWidth="1"/>
    <col min="5" max="17" width="9.21875" style="114" bestFit="1" customWidth="1"/>
    <col min="18" max="47" width="8.88671875" style="114" bestFit="1" customWidth="1"/>
    <col min="48" max="48" width="11.44140625" style="114" bestFit="1"/>
    <col min="49" max="16384" width="11.44140625" style="114"/>
  </cols>
  <sheetData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spans="1:47" ht="15.75" customHeight="1"/>
    <row r="18" spans="1:47" ht="15.75" customHeight="1"/>
    <row r="19" spans="1:47" ht="15.75" customHeight="1"/>
    <row r="20" spans="1:47" ht="15.75" customHeight="1"/>
    <row r="21" spans="1:47" ht="15.75" customHeight="1"/>
    <row r="22" spans="1:47" ht="15.75" customHeight="1"/>
    <row r="23" spans="1:47" ht="15.75" customHeight="1"/>
    <row r="24" spans="1:47" ht="15.75" customHeight="1"/>
    <row r="25" spans="1:47" ht="15.75" customHeight="1"/>
    <row r="26" spans="1:47" ht="15.75" customHeight="1">
      <c r="G26" s="114" t="s">
        <v>43</v>
      </c>
      <c r="H26" s="114" t="s">
        <v>43</v>
      </c>
      <c r="I26" s="114" t="s">
        <v>43</v>
      </c>
    </row>
    <row r="27" spans="1:47" ht="15.75" customHeight="1"/>
    <row r="28" spans="1:47">
      <c r="D28" s="273"/>
    </row>
    <row r="29" spans="1:47">
      <c r="B29" s="274" t="s">
        <v>378</v>
      </c>
      <c r="C29" s="269" t="s">
        <v>379</v>
      </c>
      <c r="D29" s="275">
        <f>Energieverbräuche!D3</f>
        <v>2019</v>
      </c>
      <c r="E29" s="275">
        <f>Energieverbräuche!E3</f>
        <v>2020</v>
      </c>
      <c r="F29" s="275">
        <f>Energieverbräuche!F3</f>
        <v>2021</v>
      </c>
      <c r="G29" s="275">
        <f>Energieverbräuche!G3</f>
        <v>2022</v>
      </c>
      <c r="H29" s="275">
        <f>Energieverbräuche!H3</f>
        <v>2023</v>
      </c>
      <c r="I29" s="275">
        <f>Energieverbräuche!I3</f>
        <v>2024</v>
      </c>
      <c r="J29" s="275">
        <f>Energieverbräuche!J3</f>
        <v>2025</v>
      </c>
      <c r="K29" s="275">
        <f>Energieverbräuche!K3</f>
        <v>2026</v>
      </c>
      <c r="L29" s="275">
        <f>Energieverbräuche!L3</f>
        <v>2027</v>
      </c>
      <c r="M29" s="275">
        <f>Energieverbräuche!M3</f>
        <v>2028</v>
      </c>
      <c r="N29" s="275">
        <f>Energieverbräuche!N3</f>
        <v>2029</v>
      </c>
      <c r="O29" s="275">
        <f>Energieverbräuche!O3</f>
        <v>2030</v>
      </c>
      <c r="P29" s="275">
        <f>Energieverbräuche!P3</f>
        <v>2031</v>
      </c>
      <c r="Q29" s="275">
        <f>Energieverbräuche!Q3</f>
        <v>2032</v>
      </c>
      <c r="R29" s="275">
        <f>Energieverbräuche!R3</f>
        <v>2033</v>
      </c>
      <c r="S29" s="275">
        <f>Energieverbräuche!S3</f>
        <v>2034</v>
      </c>
      <c r="T29" s="275">
        <f>Energieverbräuche!T3</f>
        <v>2035</v>
      </c>
      <c r="U29" s="275">
        <f>Energieverbräuche!U3</f>
        <v>2036</v>
      </c>
      <c r="V29" s="275">
        <f>Energieverbräuche!V3</f>
        <v>2037</v>
      </c>
      <c r="W29" s="275">
        <f>Energieverbräuche!W3</f>
        <v>2038</v>
      </c>
      <c r="X29" s="275">
        <f>Energieverbräuche!X3</f>
        <v>2039</v>
      </c>
      <c r="Y29" s="275">
        <f>Energieverbräuche!Y3</f>
        <v>2040</v>
      </c>
      <c r="Z29" s="275">
        <f>Energieverbräuche!Z3</f>
        <v>2041</v>
      </c>
      <c r="AA29" s="275">
        <f>Energieverbräuche!AA3</f>
        <v>2042</v>
      </c>
      <c r="AB29" s="275">
        <f>Energieverbräuche!AB3</f>
        <v>2043</v>
      </c>
      <c r="AC29" s="275">
        <f>Energieverbräuche!AC3</f>
        <v>2044</v>
      </c>
      <c r="AD29" s="275">
        <f>Energieverbräuche!AD3</f>
        <v>2045</v>
      </c>
      <c r="AE29" s="275">
        <f>Energieverbräuche!AE3</f>
        <v>2046</v>
      </c>
      <c r="AF29" s="275">
        <f>Energieverbräuche!AF3</f>
        <v>2047</v>
      </c>
      <c r="AG29" s="275">
        <f>Energieverbräuche!AG3</f>
        <v>2048</v>
      </c>
      <c r="AH29" s="275">
        <f>Energieverbräuche!AH3</f>
        <v>2049</v>
      </c>
      <c r="AI29" s="275">
        <f>Energieverbräuche!AI3</f>
        <v>2050</v>
      </c>
      <c r="AJ29" s="275">
        <f>Energieverbräuche!AJ3</f>
        <v>2051</v>
      </c>
      <c r="AK29" s="275">
        <f>Energieverbräuche!AK3</f>
        <v>2052</v>
      </c>
      <c r="AL29" s="275">
        <f>Energieverbräuche!AL3</f>
        <v>2053</v>
      </c>
      <c r="AM29" s="275">
        <f>Energieverbräuche!AM3</f>
        <v>2054</v>
      </c>
      <c r="AN29" s="275">
        <f>Energieverbräuche!AN3</f>
        <v>2055</v>
      </c>
      <c r="AO29" s="275">
        <f>Energieverbräuche!AO3</f>
        <v>2056</v>
      </c>
      <c r="AP29" s="275">
        <f>Energieverbräuche!AP3</f>
        <v>2057</v>
      </c>
      <c r="AQ29" s="275">
        <f>Energieverbräuche!AQ3</f>
        <v>2058</v>
      </c>
      <c r="AR29" s="275">
        <f>Energieverbräuche!AR3</f>
        <v>2059</v>
      </c>
      <c r="AS29" s="275">
        <f>Energieverbräuche!AS3</f>
        <v>2060</v>
      </c>
      <c r="AT29" s="275">
        <f>Energieverbräuche!AT3</f>
        <v>2061</v>
      </c>
      <c r="AU29" s="275">
        <f>Energieverbräuche!AU3</f>
        <v>2062</v>
      </c>
    </row>
    <row r="30" spans="1:47" hidden="1">
      <c r="B30" s="276" t="s">
        <v>380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</row>
    <row r="31" spans="1:47" s="267" customFormat="1" ht="16.5" hidden="1" customHeight="1">
      <c r="B31" s="277" t="s">
        <v>381</v>
      </c>
      <c r="C31" s="278"/>
      <c r="D31" s="279">
        <f>'CO2-Schulbilanz'!E18+'CO2-Schulbilanz'!E19</f>
        <v>393120.87610619469</v>
      </c>
      <c r="E31" s="279">
        <f>'CO2-Schulbilanz'!F18+'CO2-Schulbilanz'!F19</f>
        <v>375878.58947368426</v>
      </c>
      <c r="F31" s="279">
        <f>'CO2-Schulbilanz'!G18+'CO2-Schulbilanz'!G19</f>
        <v>386694.00000000006</v>
      </c>
      <c r="G31" s="279">
        <f>'CO2-Schulbilanz'!H18+'CO2-Schulbilanz'!H19</f>
        <v>391716.00000000006</v>
      </c>
      <c r="H31" s="279">
        <f>'CO2-Schulbilanz'!I18+'CO2-Schulbilanz'!I19</f>
        <v>410967.00000000006</v>
      </c>
      <c r="I31" s="279">
        <f>'CO2-Schulbilanz'!J18+'CO2-Schulbilanz'!J19</f>
        <v>0</v>
      </c>
      <c r="J31" s="279">
        <f>'CO2-Schulbilanz'!K18+'CO2-Schulbilanz'!K19</f>
        <v>0</v>
      </c>
      <c r="K31" s="279">
        <f>'CO2-Schulbilanz'!L18+'CO2-Schulbilanz'!L19</f>
        <v>0</v>
      </c>
      <c r="L31" s="279">
        <f>'CO2-Schulbilanz'!M18+'CO2-Schulbilanz'!M19</f>
        <v>0</v>
      </c>
      <c r="M31" s="279">
        <f>'CO2-Schulbilanz'!N18+'CO2-Schulbilanz'!N19</f>
        <v>0</v>
      </c>
      <c r="N31" s="279">
        <f>'CO2-Schulbilanz'!O18+'CO2-Schulbilanz'!O19</f>
        <v>0</v>
      </c>
      <c r="O31" s="279">
        <f>'CO2-Schulbilanz'!P18+'CO2-Schulbilanz'!P19</f>
        <v>0</v>
      </c>
      <c r="P31" s="279">
        <f>'CO2-Schulbilanz'!Q18+'CO2-Schulbilanz'!Q19</f>
        <v>0</v>
      </c>
      <c r="Q31" s="279">
        <f>'CO2-Schulbilanz'!R18+'CO2-Schulbilanz'!R19</f>
        <v>0</v>
      </c>
      <c r="R31" s="279">
        <f>'CO2-Schulbilanz'!S18+'CO2-Schulbilanz'!S19</f>
        <v>0</v>
      </c>
      <c r="S31" s="279">
        <f>'CO2-Schulbilanz'!T18+'CO2-Schulbilanz'!T19</f>
        <v>0</v>
      </c>
      <c r="T31" s="279">
        <f>'CO2-Schulbilanz'!U18+'CO2-Schulbilanz'!U19</f>
        <v>0</v>
      </c>
      <c r="U31" s="279">
        <f>'CO2-Schulbilanz'!V18+'CO2-Schulbilanz'!V19</f>
        <v>0</v>
      </c>
      <c r="V31" s="279">
        <f>'CO2-Schulbilanz'!W18+'CO2-Schulbilanz'!W19</f>
        <v>0</v>
      </c>
      <c r="W31" s="279">
        <f>'CO2-Schulbilanz'!X18+'CO2-Schulbilanz'!X19</f>
        <v>0</v>
      </c>
      <c r="X31" s="279">
        <f>'CO2-Schulbilanz'!Y18+'CO2-Schulbilanz'!Y19</f>
        <v>0</v>
      </c>
      <c r="Y31" s="279">
        <f>'CO2-Schulbilanz'!Z18+'CO2-Schulbilanz'!Z19</f>
        <v>0</v>
      </c>
      <c r="Z31" s="279">
        <f>'CO2-Schulbilanz'!AA18+'CO2-Schulbilanz'!AA19</f>
        <v>0</v>
      </c>
      <c r="AA31" s="279">
        <f>'CO2-Schulbilanz'!AB18+'CO2-Schulbilanz'!AB19</f>
        <v>0</v>
      </c>
      <c r="AB31" s="279">
        <f>'CO2-Schulbilanz'!AC18+'CO2-Schulbilanz'!AC19</f>
        <v>0</v>
      </c>
      <c r="AC31" s="279">
        <f>'CO2-Schulbilanz'!AD18+'CO2-Schulbilanz'!AD19</f>
        <v>0</v>
      </c>
      <c r="AD31" s="279">
        <f>'CO2-Schulbilanz'!AE18+'CO2-Schulbilanz'!AE19</f>
        <v>0</v>
      </c>
      <c r="AE31" s="279">
        <f>'CO2-Schulbilanz'!AF18+'CO2-Schulbilanz'!AF19</f>
        <v>0</v>
      </c>
      <c r="AF31" s="279">
        <f>'CO2-Schulbilanz'!AG18+'CO2-Schulbilanz'!AG19</f>
        <v>0</v>
      </c>
      <c r="AG31" s="279">
        <f>'CO2-Schulbilanz'!AH18+'CO2-Schulbilanz'!AH19</f>
        <v>0</v>
      </c>
      <c r="AH31" s="279">
        <f>'CO2-Schulbilanz'!AI18+'CO2-Schulbilanz'!AI19</f>
        <v>0</v>
      </c>
      <c r="AI31" s="279">
        <f>'CO2-Schulbilanz'!AJ18+'CO2-Schulbilanz'!AJ19</f>
        <v>0</v>
      </c>
      <c r="AJ31" s="279">
        <f>'CO2-Schulbilanz'!AK18+'CO2-Schulbilanz'!AK19</f>
        <v>0</v>
      </c>
      <c r="AK31" s="279">
        <f>'CO2-Schulbilanz'!AL18+'CO2-Schulbilanz'!AL19</f>
        <v>0</v>
      </c>
      <c r="AL31" s="279">
        <f>'CO2-Schulbilanz'!AM18+'CO2-Schulbilanz'!AM19</f>
        <v>0</v>
      </c>
      <c r="AM31" s="279">
        <f>'CO2-Schulbilanz'!AN18+'CO2-Schulbilanz'!AN19</f>
        <v>0</v>
      </c>
      <c r="AN31" s="279">
        <f>'CO2-Schulbilanz'!AO18+'CO2-Schulbilanz'!AO19</f>
        <v>0</v>
      </c>
      <c r="AO31" s="279">
        <f>'CO2-Schulbilanz'!AP18+'CO2-Schulbilanz'!AP19</f>
        <v>0</v>
      </c>
      <c r="AP31" s="279">
        <f>'CO2-Schulbilanz'!AQ18+'CO2-Schulbilanz'!AQ19</f>
        <v>0</v>
      </c>
      <c r="AQ31" s="279">
        <f>'CO2-Schulbilanz'!AR18+'CO2-Schulbilanz'!AR19</f>
        <v>0</v>
      </c>
      <c r="AR31" s="279">
        <f>'CO2-Schulbilanz'!AS18+'CO2-Schulbilanz'!AS19</f>
        <v>0</v>
      </c>
      <c r="AS31" s="279">
        <f>'CO2-Schulbilanz'!AT18+'CO2-Schulbilanz'!AT19</f>
        <v>0</v>
      </c>
      <c r="AT31" s="279">
        <f>'CO2-Schulbilanz'!AU18+'CO2-Schulbilanz'!AU19</f>
        <v>0</v>
      </c>
      <c r="AU31" s="279">
        <f>'CO2-Schulbilanz'!AV18+'CO2-Schulbilanz'!AV19</f>
        <v>0</v>
      </c>
    </row>
    <row r="32" spans="1:47" s="267" customFormat="1" ht="16.5" customHeight="1">
      <c r="A32" s="280" t="s">
        <v>382</v>
      </c>
      <c r="B32" s="277" t="s">
        <v>383</v>
      </c>
      <c r="C32" s="277" t="s">
        <v>384</v>
      </c>
      <c r="D32" s="281">
        <v>88.4</v>
      </c>
      <c r="E32" s="281">
        <v>84.7</v>
      </c>
      <c r="F32" s="281">
        <v>83</v>
      </c>
      <c r="G32" s="281">
        <v>82.6</v>
      </c>
      <c r="H32" s="281">
        <f t="shared" ref="H32:Q32" si="0">HLOOKUP(H29,$D$53:$AU$54,2,FALSE)</f>
        <v>100</v>
      </c>
      <c r="I32" s="281">
        <f t="shared" si="0"/>
        <v>100</v>
      </c>
      <c r="J32" s="281">
        <f t="shared" si="0"/>
        <v>100</v>
      </c>
      <c r="K32" s="281">
        <f t="shared" si="0"/>
        <v>100</v>
      </c>
      <c r="L32" s="281">
        <f t="shared" si="0"/>
        <v>100</v>
      </c>
      <c r="M32" s="282">
        <v>100</v>
      </c>
      <c r="N32" s="282">
        <f t="shared" si="0"/>
        <v>100</v>
      </c>
      <c r="O32" s="282">
        <f t="shared" si="0"/>
        <v>100</v>
      </c>
      <c r="P32" s="282">
        <f t="shared" si="0"/>
        <v>100</v>
      </c>
      <c r="Q32" s="282">
        <f t="shared" si="0"/>
        <v>100</v>
      </c>
      <c r="R32" s="282">
        <f t="shared" ref="R32:AS32" si="1">HLOOKUP(R29,$D$53:$AU$54,2,FALSE)</f>
        <v>100</v>
      </c>
      <c r="S32" s="282">
        <f t="shared" si="1"/>
        <v>100</v>
      </c>
      <c r="T32" s="282">
        <f t="shared" si="1"/>
        <v>100</v>
      </c>
      <c r="U32" s="282">
        <f t="shared" si="1"/>
        <v>100</v>
      </c>
      <c r="V32" s="282">
        <f t="shared" si="1"/>
        <v>100</v>
      </c>
      <c r="W32" s="282">
        <f t="shared" si="1"/>
        <v>100</v>
      </c>
      <c r="X32" s="282">
        <f t="shared" si="1"/>
        <v>100</v>
      </c>
      <c r="Y32" s="282">
        <f t="shared" si="1"/>
        <v>100</v>
      </c>
      <c r="Z32" s="282">
        <f t="shared" si="1"/>
        <v>100</v>
      </c>
      <c r="AA32" s="282">
        <f t="shared" si="1"/>
        <v>100</v>
      </c>
      <c r="AB32" s="282">
        <f t="shared" si="1"/>
        <v>100</v>
      </c>
      <c r="AC32" s="282">
        <f t="shared" si="1"/>
        <v>100</v>
      </c>
      <c r="AD32" s="282">
        <f t="shared" si="1"/>
        <v>100</v>
      </c>
      <c r="AE32" s="282">
        <f t="shared" si="1"/>
        <v>100</v>
      </c>
      <c r="AF32" s="282">
        <f t="shared" si="1"/>
        <v>100</v>
      </c>
      <c r="AG32" s="282">
        <f t="shared" si="1"/>
        <v>100</v>
      </c>
      <c r="AH32" s="282">
        <f t="shared" si="1"/>
        <v>100</v>
      </c>
      <c r="AI32" s="282">
        <f t="shared" si="1"/>
        <v>100</v>
      </c>
      <c r="AJ32" s="282" t="e">
        <f t="shared" si="1"/>
        <v>#N/A</v>
      </c>
      <c r="AK32" s="282" t="e">
        <f t="shared" si="1"/>
        <v>#N/A</v>
      </c>
      <c r="AL32" s="282" t="e">
        <f t="shared" si="1"/>
        <v>#N/A</v>
      </c>
      <c r="AM32" s="282" t="e">
        <f t="shared" si="1"/>
        <v>#N/A</v>
      </c>
      <c r="AN32" s="282" t="e">
        <f t="shared" si="1"/>
        <v>#N/A</v>
      </c>
      <c r="AO32" s="282" t="e">
        <f t="shared" si="1"/>
        <v>#N/A</v>
      </c>
      <c r="AP32" s="282" t="e">
        <f t="shared" si="1"/>
        <v>#N/A</v>
      </c>
      <c r="AQ32" s="282" t="e">
        <f t="shared" si="1"/>
        <v>#N/A</v>
      </c>
      <c r="AR32" s="282" t="e">
        <f t="shared" si="1"/>
        <v>#N/A</v>
      </c>
      <c r="AS32" s="282" t="e">
        <f t="shared" si="1"/>
        <v>#N/A</v>
      </c>
      <c r="AT32" s="282" t="e">
        <f t="shared" ref="AT32:AU32" si="2">HLOOKUP(AT29,$D$53:$AU$54,2,FALSE)</f>
        <v>#N/A</v>
      </c>
      <c r="AU32" s="282" t="e">
        <f t="shared" si="2"/>
        <v>#N/A</v>
      </c>
    </row>
    <row r="33" spans="1:47" s="267" customFormat="1" ht="16.5" hidden="1" customHeight="1">
      <c r="B33" s="277" t="s">
        <v>385</v>
      </c>
      <c r="C33" s="278"/>
      <c r="D33" s="279">
        <f t="shared" ref="D33:Q33" si="3">D31/D32*100</f>
        <v>444706.87342329713</v>
      </c>
      <c r="E33" s="279">
        <f t="shared" si="3"/>
        <v>443776.37482135097</v>
      </c>
      <c r="F33" s="279">
        <f t="shared" si="3"/>
        <v>465896.38554216875</v>
      </c>
      <c r="G33" s="279">
        <f t="shared" si="3"/>
        <v>474232.44552058121</v>
      </c>
      <c r="H33" s="279">
        <f t="shared" si="3"/>
        <v>410967.00000000012</v>
      </c>
      <c r="I33" s="279">
        <f t="shared" si="3"/>
        <v>0</v>
      </c>
      <c r="J33" s="279">
        <f t="shared" si="3"/>
        <v>0</v>
      </c>
      <c r="K33" s="283">
        <f t="shared" si="3"/>
        <v>0</v>
      </c>
      <c r="L33" s="283">
        <f t="shared" si="3"/>
        <v>0</v>
      </c>
      <c r="M33" s="283">
        <f t="shared" si="3"/>
        <v>0</v>
      </c>
      <c r="N33" s="283">
        <f t="shared" si="3"/>
        <v>0</v>
      </c>
      <c r="O33" s="283">
        <f t="shared" si="3"/>
        <v>0</v>
      </c>
      <c r="P33" s="283">
        <f t="shared" si="3"/>
        <v>0</v>
      </c>
      <c r="Q33" s="283">
        <f t="shared" si="3"/>
        <v>0</v>
      </c>
      <c r="R33" s="283">
        <f t="shared" ref="R33:AS33" si="4">R31/R32*100</f>
        <v>0</v>
      </c>
      <c r="S33" s="283">
        <f t="shared" si="4"/>
        <v>0</v>
      </c>
      <c r="T33" s="283">
        <f t="shared" si="4"/>
        <v>0</v>
      </c>
      <c r="U33" s="283">
        <f t="shared" si="4"/>
        <v>0</v>
      </c>
      <c r="V33" s="283">
        <f t="shared" si="4"/>
        <v>0</v>
      </c>
      <c r="W33" s="283">
        <f t="shared" si="4"/>
        <v>0</v>
      </c>
      <c r="X33" s="283">
        <f t="shared" si="4"/>
        <v>0</v>
      </c>
      <c r="Y33" s="283">
        <f t="shared" si="4"/>
        <v>0</v>
      </c>
      <c r="Z33" s="283">
        <f t="shared" si="4"/>
        <v>0</v>
      </c>
      <c r="AA33" s="283">
        <f t="shared" si="4"/>
        <v>0</v>
      </c>
      <c r="AB33" s="283">
        <f t="shared" si="4"/>
        <v>0</v>
      </c>
      <c r="AC33" s="283">
        <f t="shared" si="4"/>
        <v>0</v>
      </c>
      <c r="AD33" s="283">
        <f t="shared" si="4"/>
        <v>0</v>
      </c>
      <c r="AE33" s="283">
        <f t="shared" si="4"/>
        <v>0</v>
      </c>
      <c r="AF33" s="283">
        <f t="shared" si="4"/>
        <v>0</v>
      </c>
      <c r="AG33" s="283">
        <f t="shared" si="4"/>
        <v>0</v>
      </c>
      <c r="AH33" s="283">
        <f t="shared" si="4"/>
        <v>0</v>
      </c>
      <c r="AI33" s="283">
        <f t="shared" si="4"/>
        <v>0</v>
      </c>
      <c r="AJ33" s="283" t="e">
        <f t="shared" si="4"/>
        <v>#N/A</v>
      </c>
      <c r="AK33" s="283" t="e">
        <f t="shared" si="4"/>
        <v>#N/A</v>
      </c>
      <c r="AL33" s="283" t="e">
        <f t="shared" si="4"/>
        <v>#N/A</v>
      </c>
      <c r="AM33" s="283" t="e">
        <f t="shared" si="4"/>
        <v>#N/A</v>
      </c>
      <c r="AN33" s="283" t="e">
        <f t="shared" si="4"/>
        <v>#N/A</v>
      </c>
      <c r="AO33" s="283" t="e">
        <f t="shared" si="4"/>
        <v>#N/A</v>
      </c>
      <c r="AP33" s="283" t="e">
        <f t="shared" si="4"/>
        <v>#N/A</v>
      </c>
      <c r="AQ33" s="283" t="e">
        <f t="shared" si="4"/>
        <v>#N/A</v>
      </c>
      <c r="AR33" s="283" t="e">
        <f t="shared" si="4"/>
        <v>#N/A</v>
      </c>
      <c r="AS33" s="283" t="e">
        <f t="shared" si="4"/>
        <v>#N/A</v>
      </c>
      <c r="AT33" s="283" t="e">
        <f t="shared" ref="AT33:AU33" si="5">AT31/AT32*100</f>
        <v>#N/A</v>
      </c>
      <c r="AU33" s="283" t="e">
        <f t="shared" si="5"/>
        <v>#N/A</v>
      </c>
    </row>
    <row r="34" spans="1:47" s="267" customFormat="1" ht="6.75" hidden="1" customHeight="1">
      <c r="B34" s="284"/>
      <c r="C34" s="284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</row>
    <row r="35" spans="1:47" s="267" customFormat="1" ht="16.5" hidden="1" customHeight="1">
      <c r="B35" s="277" t="s">
        <v>386</v>
      </c>
      <c r="C35" s="278"/>
      <c r="D35" s="286">
        <f>D43*20</f>
        <v>800</v>
      </c>
      <c r="E35" s="286">
        <f t="shared" ref="E35:Q35" si="6">E43*20</f>
        <v>800</v>
      </c>
      <c r="F35" s="286">
        <f t="shared" si="6"/>
        <v>800</v>
      </c>
      <c r="G35" s="286">
        <f t="shared" si="6"/>
        <v>800</v>
      </c>
      <c r="H35" s="286">
        <f t="shared" si="6"/>
        <v>800</v>
      </c>
      <c r="I35" s="286">
        <f t="shared" si="6"/>
        <v>800</v>
      </c>
      <c r="J35" s="286">
        <f t="shared" si="6"/>
        <v>800</v>
      </c>
      <c r="K35" s="287">
        <f t="shared" si="6"/>
        <v>800</v>
      </c>
      <c r="L35" s="287">
        <f t="shared" si="6"/>
        <v>800</v>
      </c>
      <c r="M35" s="287">
        <f t="shared" si="6"/>
        <v>800</v>
      </c>
      <c r="N35" s="287">
        <f t="shared" si="6"/>
        <v>800</v>
      </c>
      <c r="O35" s="287">
        <f t="shared" si="6"/>
        <v>800</v>
      </c>
      <c r="P35" s="287">
        <f t="shared" si="6"/>
        <v>800</v>
      </c>
      <c r="Q35" s="287">
        <f t="shared" si="6"/>
        <v>800</v>
      </c>
      <c r="R35" s="287">
        <f t="shared" ref="R35:AS35" si="7">R43*20</f>
        <v>800</v>
      </c>
      <c r="S35" s="287">
        <f t="shared" si="7"/>
        <v>800</v>
      </c>
      <c r="T35" s="287">
        <f t="shared" si="7"/>
        <v>800</v>
      </c>
      <c r="U35" s="287">
        <f t="shared" si="7"/>
        <v>800</v>
      </c>
      <c r="V35" s="287">
        <f t="shared" si="7"/>
        <v>800</v>
      </c>
      <c r="W35" s="287">
        <f t="shared" si="7"/>
        <v>800</v>
      </c>
      <c r="X35" s="287">
        <f t="shared" si="7"/>
        <v>800</v>
      </c>
      <c r="Y35" s="287">
        <f t="shared" si="7"/>
        <v>800</v>
      </c>
      <c r="Z35" s="287">
        <f t="shared" si="7"/>
        <v>800</v>
      </c>
      <c r="AA35" s="287">
        <f t="shared" si="7"/>
        <v>800</v>
      </c>
      <c r="AB35" s="287">
        <f t="shared" si="7"/>
        <v>800</v>
      </c>
      <c r="AC35" s="287">
        <f t="shared" si="7"/>
        <v>800</v>
      </c>
      <c r="AD35" s="287">
        <f t="shared" si="7"/>
        <v>800</v>
      </c>
      <c r="AE35" s="287">
        <f t="shared" si="7"/>
        <v>800</v>
      </c>
      <c r="AF35" s="287">
        <f t="shared" si="7"/>
        <v>800</v>
      </c>
      <c r="AG35" s="287">
        <f t="shared" si="7"/>
        <v>800</v>
      </c>
      <c r="AH35" s="287">
        <f t="shared" si="7"/>
        <v>800</v>
      </c>
      <c r="AI35" s="287">
        <f t="shared" si="7"/>
        <v>800</v>
      </c>
      <c r="AJ35" s="287">
        <f t="shared" si="7"/>
        <v>800</v>
      </c>
      <c r="AK35" s="287">
        <f t="shared" si="7"/>
        <v>800</v>
      </c>
      <c r="AL35" s="287">
        <f t="shared" si="7"/>
        <v>800</v>
      </c>
      <c r="AM35" s="287">
        <f t="shared" si="7"/>
        <v>800</v>
      </c>
      <c r="AN35" s="287">
        <f t="shared" si="7"/>
        <v>800</v>
      </c>
      <c r="AO35" s="287">
        <f t="shared" si="7"/>
        <v>800</v>
      </c>
      <c r="AP35" s="287">
        <f t="shared" si="7"/>
        <v>800</v>
      </c>
      <c r="AQ35" s="287">
        <f t="shared" si="7"/>
        <v>800</v>
      </c>
      <c r="AR35" s="287">
        <f t="shared" si="7"/>
        <v>800</v>
      </c>
      <c r="AS35" s="287">
        <f t="shared" si="7"/>
        <v>800</v>
      </c>
      <c r="AT35" s="287">
        <f t="shared" ref="AT35:AU35" si="8">AT43*20</f>
        <v>800</v>
      </c>
      <c r="AU35" s="287">
        <f t="shared" si="8"/>
        <v>800</v>
      </c>
    </row>
    <row r="36" spans="1:47" s="288" customFormat="1" ht="6" hidden="1" customHeight="1">
      <c r="B36" s="289"/>
      <c r="C36" s="284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</row>
    <row r="37" spans="1:47" s="267" customFormat="1" ht="16.5" hidden="1" customHeight="1">
      <c r="B37" s="277" t="s">
        <v>387</v>
      </c>
      <c r="C37" s="278"/>
      <c r="D37" s="281">
        <f t="shared" ref="D37:Q37" si="9">D33/D35</f>
        <v>555.88359177912139</v>
      </c>
      <c r="E37" s="281">
        <f t="shared" si="9"/>
        <v>554.72046852668871</v>
      </c>
      <c r="F37" s="281">
        <f t="shared" si="9"/>
        <v>582.3704819277109</v>
      </c>
      <c r="G37" s="281">
        <f t="shared" si="9"/>
        <v>592.79055690072653</v>
      </c>
      <c r="H37" s="281">
        <f t="shared" si="9"/>
        <v>513.70875000000012</v>
      </c>
      <c r="I37" s="281">
        <f t="shared" si="9"/>
        <v>0</v>
      </c>
      <c r="J37" s="281">
        <f t="shared" si="9"/>
        <v>0</v>
      </c>
      <c r="K37" s="282">
        <f t="shared" si="9"/>
        <v>0</v>
      </c>
      <c r="L37" s="282">
        <f t="shared" si="9"/>
        <v>0</v>
      </c>
      <c r="M37" s="282">
        <f t="shared" si="9"/>
        <v>0</v>
      </c>
      <c r="N37" s="282">
        <f t="shared" si="9"/>
        <v>0</v>
      </c>
      <c r="O37" s="282">
        <f t="shared" si="9"/>
        <v>0</v>
      </c>
      <c r="P37" s="282">
        <f t="shared" si="9"/>
        <v>0</v>
      </c>
      <c r="Q37" s="282">
        <f t="shared" si="9"/>
        <v>0</v>
      </c>
      <c r="R37" s="282">
        <f t="shared" ref="R37:AS37" si="10">R33/R35</f>
        <v>0</v>
      </c>
      <c r="S37" s="282">
        <f t="shared" si="10"/>
        <v>0</v>
      </c>
      <c r="T37" s="282">
        <f t="shared" si="10"/>
        <v>0</v>
      </c>
      <c r="U37" s="282">
        <f t="shared" si="10"/>
        <v>0</v>
      </c>
      <c r="V37" s="282">
        <f t="shared" si="10"/>
        <v>0</v>
      </c>
      <c r="W37" s="282">
        <f t="shared" si="10"/>
        <v>0</v>
      </c>
      <c r="X37" s="282">
        <f t="shared" si="10"/>
        <v>0</v>
      </c>
      <c r="Y37" s="282">
        <f t="shared" si="10"/>
        <v>0</v>
      </c>
      <c r="Z37" s="282">
        <f t="shared" si="10"/>
        <v>0</v>
      </c>
      <c r="AA37" s="282">
        <f t="shared" si="10"/>
        <v>0</v>
      </c>
      <c r="AB37" s="282">
        <f t="shared" si="10"/>
        <v>0</v>
      </c>
      <c r="AC37" s="282">
        <f t="shared" si="10"/>
        <v>0</v>
      </c>
      <c r="AD37" s="282">
        <f t="shared" si="10"/>
        <v>0</v>
      </c>
      <c r="AE37" s="282">
        <f t="shared" si="10"/>
        <v>0</v>
      </c>
      <c r="AF37" s="282">
        <f t="shared" si="10"/>
        <v>0</v>
      </c>
      <c r="AG37" s="282">
        <f t="shared" si="10"/>
        <v>0</v>
      </c>
      <c r="AH37" s="282">
        <f t="shared" si="10"/>
        <v>0</v>
      </c>
      <c r="AI37" s="282">
        <f t="shared" si="10"/>
        <v>0</v>
      </c>
      <c r="AJ37" s="282" t="e">
        <f t="shared" si="10"/>
        <v>#N/A</v>
      </c>
      <c r="AK37" s="282" t="e">
        <f t="shared" si="10"/>
        <v>#N/A</v>
      </c>
      <c r="AL37" s="282" t="e">
        <f t="shared" si="10"/>
        <v>#N/A</v>
      </c>
      <c r="AM37" s="282" t="e">
        <f t="shared" si="10"/>
        <v>#N/A</v>
      </c>
      <c r="AN37" s="282" t="e">
        <f t="shared" si="10"/>
        <v>#N/A</v>
      </c>
      <c r="AO37" s="282" t="e">
        <f t="shared" si="10"/>
        <v>#N/A</v>
      </c>
      <c r="AP37" s="282" t="e">
        <f t="shared" si="10"/>
        <v>#N/A</v>
      </c>
      <c r="AQ37" s="282" t="e">
        <f t="shared" si="10"/>
        <v>#N/A</v>
      </c>
      <c r="AR37" s="282" t="e">
        <f t="shared" si="10"/>
        <v>#N/A</v>
      </c>
      <c r="AS37" s="282" t="e">
        <f t="shared" si="10"/>
        <v>#N/A</v>
      </c>
      <c r="AT37" s="282" t="e">
        <f t="shared" ref="AT37:AU37" si="11">AT33/AT35</f>
        <v>#N/A</v>
      </c>
      <c r="AU37" s="282" t="e">
        <f t="shared" si="11"/>
        <v>#N/A</v>
      </c>
    </row>
    <row r="38" spans="1:47" s="288" customFormat="1" ht="6" hidden="1" customHeight="1">
      <c r="B38" s="284"/>
      <c r="C38" s="284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</row>
    <row r="39" spans="1:47" s="267" customFormat="1" ht="16.5" hidden="1" customHeight="1">
      <c r="B39" s="290" t="s">
        <v>388</v>
      </c>
      <c r="C39" s="278"/>
      <c r="D39" s="291">
        <f>D37/D48*1000</f>
        <v>111.17671835582428</v>
      </c>
      <c r="E39" s="291">
        <f t="shared" ref="E39:Q39" si="12">E37/E48*1000</f>
        <v>110.94409370533774</v>
      </c>
      <c r="F39" s="291">
        <f t="shared" si="12"/>
        <v>116.47409638554218</v>
      </c>
      <c r="G39" s="291">
        <f t="shared" si="12"/>
        <v>118.55811138014531</v>
      </c>
      <c r="H39" s="291">
        <f t="shared" si="12"/>
        <v>102.74175000000002</v>
      </c>
      <c r="I39" s="291">
        <f t="shared" si="12"/>
        <v>0</v>
      </c>
      <c r="J39" s="291">
        <f t="shared" si="12"/>
        <v>0</v>
      </c>
      <c r="K39" s="292">
        <f t="shared" si="12"/>
        <v>0</v>
      </c>
      <c r="L39" s="292">
        <f t="shared" si="12"/>
        <v>0</v>
      </c>
      <c r="M39" s="292">
        <f t="shared" si="12"/>
        <v>0</v>
      </c>
      <c r="N39" s="292">
        <f t="shared" si="12"/>
        <v>0</v>
      </c>
      <c r="O39" s="292">
        <f t="shared" si="12"/>
        <v>0</v>
      </c>
      <c r="P39" s="292">
        <f t="shared" si="12"/>
        <v>0</v>
      </c>
      <c r="Q39" s="292">
        <f t="shared" si="12"/>
        <v>0</v>
      </c>
      <c r="R39" s="292">
        <f t="shared" ref="R39:AS39" si="13">R37/R48*1000</f>
        <v>0</v>
      </c>
      <c r="S39" s="292">
        <f t="shared" si="13"/>
        <v>0</v>
      </c>
      <c r="T39" s="292">
        <f t="shared" si="13"/>
        <v>0</v>
      </c>
      <c r="U39" s="292">
        <f t="shared" si="13"/>
        <v>0</v>
      </c>
      <c r="V39" s="292">
        <f t="shared" si="13"/>
        <v>0</v>
      </c>
      <c r="W39" s="292">
        <f t="shared" si="13"/>
        <v>0</v>
      </c>
      <c r="X39" s="292">
        <f t="shared" si="13"/>
        <v>0</v>
      </c>
      <c r="Y39" s="292">
        <f t="shared" si="13"/>
        <v>0</v>
      </c>
      <c r="Z39" s="292">
        <f t="shared" si="13"/>
        <v>0</v>
      </c>
      <c r="AA39" s="292">
        <f t="shared" si="13"/>
        <v>0</v>
      </c>
      <c r="AB39" s="292">
        <f t="shared" si="13"/>
        <v>0</v>
      </c>
      <c r="AC39" s="292">
        <f t="shared" si="13"/>
        <v>0</v>
      </c>
      <c r="AD39" s="292">
        <f t="shared" si="13"/>
        <v>0</v>
      </c>
      <c r="AE39" s="292">
        <f t="shared" si="13"/>
        <v>0</v>
      </c>
      <c r="AF39" s="292">
        <f t="shared" si="13"/>
        <v>0</v>
      </c>
      <c r="AG39" s="292">
        <f t="shared" si="13"/>
        <v>0</v>
      </c>
      <c r="AH39" s="292">
        <f t="shared" si="13"/>
        <v>0</v>
      </c>
      <c r="AI39" s="292">
        <f t="shared" si="13"/>
        <v>0</v>
      </c>
      <c r="AJ39" s="292" t="e">
        <f t="shared" si="13"/>
        <v>#N/A</v>
      </c>
      <c r="AK39" s="292" t="e">
        <f t="shared" si="13"/>
        <v>#N/A</v>
      </c>
      <c r="AL39" s="292" t="e">
        <f t="shared" si="13"/>
        <v>#N/A</v>
      </c>
      <c r="AM39" s="292" t="e">
        <f t="shared" si="13"/>
        <v>#N/A</v>
      </c>
      <c r="AN39" s="292" t="e">
        <f t="shared" si="13"/>
        <v>#N/A</v>
      </c>
      <c r="AO39" s="292" t="e">
        <f t="shared" si="13"/>
        <v>#N/A</v>
      </c>
      <c r="AP39" s="292" t="e">
        <f t="shared" si="13"/>
        <v>#N/A</v>
      </c>
      <c r="AQ39" s="292" t="e">
        <f t="shared" si="13"/>
        <v>#N/A</v>
      </c>
      <c r="AR39" s="292" t="e">
        <f t="shared" si="13"/>
        <v>#N/A</v>
      </c>
      <c r="AS39" s="292" t="e">
        <f t="shared" si="13"/>
        <v>#N/A</v>
      </c>
      <c r="AT39" s="292" t="e">
        <f t="shared" ref="AT39:AU39" si="14">AT37/AT48*1000</f>
        <v>#N/A</v>
      </c>
      <c r="AU39" s="292" t="e">
        <f t="shared" si="14"/>
        <v>#N/A</v>
      </c>
    </row>
    <row r="40" spans="1:47" s="267" customFormat="1" hidden="1">
      <c r="B40" s="284"/>
      <c r="C40" s="284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</row>
    <row r="41" spans="1:47" s="293" customFormat="1" hidden="1">
      <c r="B41" s="294" t="s">
        <v>389</v>
      </c>
      <c r="C41" s="294"/>
      <c r="D41" s="295"/>
      <c r="E41" s="295"/>
      <c r="F41" s="295"/>
      <c r="G41" s="295"/>
      <c r="H41" s="295"/>
      <c r="I41" s="295"/>
      <c r="J41" s="295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</row>
    <row r="42" spans="1:47" s="267" customFormat="1" ht="15" hidden="1" customHeight="1">
      <c r="B42" s="297" t="s">
        <v>390</v>
      </c>
      <c r="C42" s="297"/>
      <c r="D42" s="298">
        <f>'CO2-Schulbilanz'!E17</f>
        <v>324870.11</v>
      </c>
      <c r="E42" s="298">
        <f>'CO2-Schulbilanz'!F17</f>
        <v>276912.71999999997</v>
      </c>
      <c r="F42" s="298">
        <f>'CO2-Schulbilanz'!G17</f>
        <v>263900.76999999996</v>
      </c>
      <c r="G42" s="298">
        <f>'CO2-Schulbilanz'!H17</f>
        <v>278646.55</v>
      </c>
      <c r="H42" s="298">
        <f>'CO2-Schulbilanz'!I17</f>
        <v>293754.23</v>
      </c>
      <c r="I42" s="298">
        <f>'CO2-Schulbilanz'!J17</f>
        <v>0</v>
      </c>
      <c r="J42" s="298">
        <f>'CO2-Schulbilanz'!K17</f>
        <v>0</v>
      </c>
      <c r="K42" s="299">
        <f>'CO2-Schulbilanz'!L17</f>
        <v>0</v>
      </c>
      <c r="L42" s="299">
        <f>'CO2-Schulbilanz'!M17</f>
        <v>0</v>
      </c>
      <c r="M42" s="299">
        <f>'CO2-Schulbilanz'!N17</f>
        <v>0</v>
      </c>
      <c r="N42" s="299">
        <f>'CO2-Schulbilanz'!O17</f>
        <v>0</v>
      </c>
      <c r="O42" s="299">
        <f>'CO2-Schulbilanz'!P17</f>
        <v>0</v>
      </c>
      <c r="P42" s="299">
        <f>'CO2-Schulbilanz'!Q17</f>
        <v>0</v>
      </c>
      <c r="Q42" s="299">
        <f>'CO2-Schulbilanz'!R17</f>
        <v>0</v>
      </c>
      <c r="R42" s="299">
        <f>'CO2-Schulbilanz'!S17</f>
        <v>0</v>
      </c>
      <c r="S42" s="299">
        <f>'CO2-Schulbilanz'!T17</f>
        <v>0</v>
      </c>
      <c r="T42" s="299">
        <f>'CO2-Schulbilanz'!U17</f>
        <v>0</v>
      </c>
      <c r="U42" s="299">
        <f>'CO2-Schulbilanz'!V17</f>
        <v>0</v>
      </c>
      <c r="V42" s="299">
        <f>'CO2-Schulbilanz'!W17</f>
        <v>0</v>
      </c>
      <c r="W42" s="299">
        <f>'CO2-Schulbilanz'!X17</f>
        <v>0</v>
      </c>
      <c r="X42" s="299">
        <f>'CO2-Schulbilanz'!Y17</f>
        <v>0</v>
      </c>
      <c r="Y42" s="299">
        <f>'CO2-Schulbilanz'!Z17</f>
        <v>0</v>
      </c>
      <c r="Z42" s="299">
        <f>'CO2-Schulbilanz'!AA17</f>
        <v>0</v>
      </c>
      <c r="AA42" s="299">
        <f>'CO2-Schulbilanz'!AB17</f>
        <v>0</v>
      </c>
      <c r="AB42" s="299">
        <f>'CO2-Schulbilanz'!AC17</f>
        <v>0</v>
      </c>
      <c r="AC42" s="299">
        <f>'CO2-Schulbilanz'!AD17</f>
        <v>0</v>
      </c>
      <c r="AD42" s="299">
        <f>'CO2-Schulbilanz'!AE17</f>
        <v>0</v>
      </c>
      <c r="AE42" s="299">
        <f>'CO2-Schulbilanz'!AF17</f>
        <v>0</v>
      </c>
      <c r="AF42" s="299">
        <f>'CO2-Schulbilanz'!AG17</f>
        <v>0</v>
      </c>
      <c r="AG42" s="299">
        <f>'CO2-Schulbilanz'!AH17</f>
        <v>0</v>
      </c>
      <c r="AH42" s="299">
        <f>'CO2-Schulbilanz'!AI17</f>
        <v>0</v>
      </c>
      <c r="AI42" s="299">
        <f>'CO2-Schulbilanz'!AJ17</f>
        <v>0</v>
      </c>
      <c r="AJ42" s="299">
        <f>'CO2-Schulbilanz'!AK17</f>
        <v>0</v>
      </c>
      <c r="AK42" s="299">
        <f>'CO2-Schulbilanz'!AL17</f>
        <v>0</v>
      </c>
      <c r="AL42" s="299">
        <f>'CO2-Schulbilanz'!AM17</f>
        <v>0</v>
      </c>
      <c r="AM42" s="299">
        <f>'CO2-Schulbilanz'!AN17</f>
        <v>0</v>
      </c>
      <c r="AN42" s="299">
        <f>'CO2-Schulbilanz'!AO17</f>
        <v>0</v>
      </c>
      <c r="AO42" s="299">
        <f>'CO2-Schulbilanz'!AP17</f>
        <v>0</v>
      </c>
      <c r="AP42" s="299">
        <f>'CO2-Schulbilanz'!AQ17</f>
        <v>0</v>
      </c>
      <c r="AQ42" s="299">
        <f>'CO2-Schulbilanz'!AR17</f>
        <v>0</v>
      </c>
      <c r="AR42" s="299">
        <f>'CO2-Schulbilanz'!AS17</f>
        <v>0</v>
      </c>
      <c r="AS42" s="299">
        <f>'CO2-Schulbilanz'!AT17</f>
        <v>0</v>
      </c>
      <c r="AT42" s="299">
        <f>'CO2-Schulbilanz'!AU17</f>
        <v>0</v>
      </c>
      <c r="AU42" s="299">
        <f>'CO2-Schulbilanz'!AV17</f>
        <v>0</v>
      </c>
    </row>
    <row r="43" spans="1:47" s="267" customFormat="1" ht="18" customHeight="1">
      <c r="A43" s="280" t="s">
        <v>382</v>
      </c>
      <c r="B43" s="297" t="s">
        <v>391</v>
      </c>
      <c r="C43" s="297" t="s">
        <v>118</v>
      </c>
      <c r="D43" s="287">
        <v>40</v>
      </c>
      <c r="E43" s="287">
        <f>D43</f>
        <v>40</v>
      </c>
      <c r="F43" s="287">
        <f t="shared" ref="F43:AU43" si="15">E43</f>
        <v>40</v>
      </c>
      <c r="G43" s="287">
        <f t="shared" si="15"/>
        <v>40</v>
      </c>
      <c r="H43" s="287">
        <f t="shared" si="15"/>
        <v>40</v>
      </c>
      <c r="I43" s="287">
        <f t="shared" si="15"/>
        <v>40</v>
      </c>
      <c r="J43" s="287">
        <f t="shared" si="15"/>
        <v>40</v>
      </c>
      <c r="K43" s="287">
        <f t="shared" si="15"/>
        <v>40</v>
      </c>
      <c r="L43" s="287">
        <f t="shared" si="15"/>
        <v>40</v>
      </c>
      <c r="M43" s="287">
        <f t="shared" si="15"/>
        <v>40</v>
      </c>
      <c r="N43" s="287">
        <f t="shared" si="15"/>
        <v>40</v>
      </c>
      <c r="O43" s="287">
        <f t="shared" si="15"/>
        <v>40</v>
      </c>
      <c r="P43" s="287">
        <f t="shared" si="15"/>
        <v>40</v>
      </c>
      <c r="Q43" s="287">
        <f t="shared" si="15"/>
        <v>40</v>
      </c>
      <c r="R43" s="287">
        <f t="shared" si="15"/>
        <v>40</v>
      </c>
      <c r="S43" s="287">
        <f t="shared" si="15"/>
        <v>40</v>
      </c>
      <c r="T43" s="287">
        <f t="shared" si="15"/>
        <v>40</v>
      </c>
      <c r="U43" s="287">
        <f t="shared" si="15"/>
        <v>40</v>
      </c>
      <c r="V43" s="287">
        <f t="shared" si="15"/>
        <v>40</v>
      </c>
      <c r="W43" s="287">
        <f t="shared" si="15"/>
        <v>40</v>
      </c>
      <c r="X43" s="287">
        <f t="shared" si="15"/>
        <v>40</v>
      </c>
      <c r="Y43" s="287">
        <f t="shared" si="15"/>
        <v>40</v>
      </c>
      <c r="Z43" s="287">
        <f t="shared" si="15"/>
        <v>40</v>
      </c>
      <c r="AA43" s="287">
        <f t="shared" si="15"/>
        <v>40</v>
      </c>
      <c r="AB43" s="287">
        <f t="shared" si="15"/>
        <v>40</v>
      </c>
      <c r="AC43" s="287">
        <f t="shared" si="15"/>
        <v>40</v>
      </c>
      <c r="AD43" s="287">
        <f t="shared" si="15"/>
        <v>40</v>
      </c>
      <c r="AE43" s="287">
        <f t="shared" si="15"/>
        <v>40</v>
      </c>
      <c r="AF43" s="287">
        <f t="shared" si="15"/>
        <v>40</v>
      </c>
      <c r="AG43" s="287">
        <f t="shared" si="15"/>
        <v>40</v>
      </c>
      <c r="AH43" s="287">
        <f t="shared" si="15"/>
        <v>40</v>
      </c>
      <c r="AI43" s="287">
        <f t="shared" si="15"/>
        <v>40</v>
      </c>
      <c r="AJ43" s="287">
        <f t="shared" si="15"/>
        <v>40</v>
      </c>
      <c r="AK43" s="287">
        <f t="shared" si="15"/>
        <v>40</v>
      </c>
      <c r="AL43" s="287">
        <f t="shared" si="15"/>
        <v>40</v>
      </c>
      <c r="AM43" s="287">
        <f t="shared" si="15"/>
        <v>40</v>
      </c>
      <c r="AN43" s="287">
        <f t="shared" si="15"/>
        <v>40</v>
      </c>
      <c r="AO43" s="287">
        <f t="shared" si="15"/>
        <v>40</v>
      </c>
      <c r="AP43" s="287">
        <f t="shared" si="15"/>
        <v>40</v>
      </c>
      <c r="AQ43" s="287">
        <f t="shared" si="15"/>
        <v>40</v>
      </c>
      <c r="AR43" s="287">
        <f t="shared" si="15"/>
        <v>40</v>
      </c>
      <c r="AS43" s="287">
        <f t="shared" si="15"/>
        <v>40</v>
      </c>
      <c r="AT43" s="287">
        <f t="shared" si="15"/>
        <v>40</v>
      </c>
      <c r="AU43" s="287">
        <f t="shared" si="15"/>
        <v>40</v>
      </c>
    </row>
    <row r="44" spans="1:47" s="267" customFormat="1" hidden="1">
      <c r="A44" s="280"/>
      <c r="B44" s="297" t="s">
        <v>392</v>
      </c>
      <c r="C44" s="297"/>
      <c r="D44" s="287">
        <f>D43*40</f>
        <v>1600</v>
      </c>
      <c r="E44" s="287">
        <f t="shared" ref="E44:Q44" si="16">E43*40</f>
        <v>1600</v>
      </c>
      <c r="F44" s="287">
        <f t="shared" si="16"/>
        <v>1600</v>
      </c>
      <c r="G44" s="287">
        <f t="shared" si="16"/>
        <v>1600</v>
      </c>
      <c r="H44" s="287">
        <f t="shared" si="16"/>
        <v>1600</v>
      </c>
      <c r="I44" s="287">
        <f t="shared" si="16"/>
        <v>1600</v>
      </c>
      <c r="J44" s="287">
        <f t="shared" si="16"/>
        <v>1600</v>
      </c>
      <c r="K44" s="287">
        <f t="shared" si="16"/>
        <v>1600</v>
      </c>
      <c r="L44" s="287">
        <f t="shared" si="16"/>
        <v>1600</v>
      </c>
      <c r="M44" s="287">
        <f t="shared" si="16"/>
        <v>1600</v>
      </c>
      <c r="N44" s="287">
        <f t="shared" si="16"/>
        <v>1600</v>
      </c>
      <c r="O44" s="287">
        <f t="shared" si="16"/>
        <v>1600</v>
      </c>
      <c r="P44" s="287">
        <f t="shared" si="16"/>
        <v>1600</v>
      </c>
      <c r="Q44" s="287">
        <f t="shared" si="16"/>
        <v>1600</v>
      </c>
      <c r="R44" s="287">
        <f t="shared" ref="R44:AS44" si="17">R43*40</f>
        <v>1600</v>
      </c>
      <c r="S44" s="287">
        <f t="shared" si="17"/>
        <v>1600</v>
      </c>
      <c r="T44" s="287">
        <f t="shared" si="17"/>
        <v>1600</v>
      </c>
      <c r="U44" s="287">
        <f t="shared" si="17"/>
        <v>1600</v>
      </c>
      <c r="V44" s="287">
        <f t="shared" si="17"/>
        <v>1600</v>
      </c>
      <c r="W44" s="287">
        <f t="shared" si="17"/>
        <v>1600</v>
      </c>
      <c r="X44" s="287">
        <f t="shared" si="17"/>
        <v>1600</v>
      </c>
      <c r="Y44" s="287">
        <f t="shared" si="17"/>
        <v>1600</v>
      </c>
      <c r="Z44" s="287">
        <f t="shared" si="17"/>
        <v>1600</v>
      </c>
      <c r="AA44" s="287">
        <f t="shared" si="17"/>
        <v>1600</v>
      </c>
      <c r="AB44" s="287">
        <f t="shared" si="17"/>
        <v>1600</v>
      </c>
      <c r="AC44" s="287">
        <f t="shared" si="17"/>
        <v>1600</v>
      </c>
      <c r="AD44" s="287">
        <f t="shared" si="17"/>
        <v>1600</v>
      </c>
      <c r="AE44" s="287">
        <f t="shared" si="17"/>
        <v>1600</v>
      </c>
      <c r="AF44" s="287">
        <f t="shared" si="17"/>
        <v>1600</v>
      </c>
      <c r="AG44" s="287">
        <f t="shared" si="17"/>
        <v>1600</v>
      </c>
      <c r="AH44" s="287">
        <f t="shared" si="17"/>
        <v>1600</v>
      </c>
      <c r="AI44" s="287">
        <f t="shared" si="17"/>
        <v>1600</v>
      </c>
      <c r="AJ44" s="287">
        <f t="shared" si="17"/>
        <v>1600</v>
      </c>
      <c r="AK44" s="287">
        <f t="shared" si="17"/>
        <v>1600</v>
      </c>
      <c r="AL44" s="287">
        <f t="shared" si="17"/>
        <v>1600</v>
      </c>
      <c r="AM44" s="287">
        <f t="shared" si="17"/>
        <v>1600</v>
      </c>
      <c r="AN44" s="287">
        <f t="shared" si="17"/>
        <v>1600</v>
      </c>
      <c r="AO44" s="287">
        <f t="shared" si="17"/>
        <v>1600</v>
      </c>
      <c r="AP44" s="287">
        <f t="shared" si="17"/>
        <v>1600</v>
      </c>
      <c r="AQ44" s="287">
        <f t="shared" si="17"/>
        <v>1600</v>
      </c>
      <c r="AR44" s="287">
        <f t="shared" si="17"/>
        <v>1600</v>
      </c>
      <c r="AS44" s="287">
        <f t="shared" si="17"/>
        <v>1600</v>
      </c>
      <c r="AT44" s="287">
        <f t="shared" ref="AT44:AU44" si="18">AT43*40</f>
        <v>1600</v>
      </c>
      <c r="AU44" s="287">
        <f t="shared" si="18"/>
        <v>1600</v>
      </c>
    </row>
    <row r="45" spans="1:47" s="288" customFormat="1" ht="5.25" hidden="1" customHeight="1">
      <c r="B45" s="289"/>
      <c r="C45" s="289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</row>
    <row r="46" spans="1:47" s="267" customFormat="1" ht="21.75" hidden="1" customHeight="1">
      <c r="B46" s="297" t="s">
        <v>387</v>
      </c>
      <c r="C46" s="297"/>
      <c r="D46" s="287">
        <f t="shared" ref="D46:Q46" si="19">D42/D44</f>
        <v>203.04381874999999</v>
      </c>
      <c r="E46" s="287">
        <f t="shared" si="19"/>
        <v>173.07044999999999</v>
      </c>
      <c r="F46" s="287">
        <f t="shared" si="19"/>
        <v>164.93798124999998</v>
      </c>
      <c r="G46" s="287">
        <f t="shared" si="19"/>
        <v>174.15409374999999</v>
      </c>
      <c r="H46" s="287">
        <f t="shared" si="19"/>
        <v>183.59639374999998</v>
      </c>
      <c r="I46" s="287">
        <f t="shared" si="19"/>
        <v>0</v>
      </c>
      <c r="J46" s="287">
        <f t="shared" si="19"/>
        <v>0</v>
      </c>
      <c r="K46" s="287">
        <f t="shared" si="19"/>
        <v>0</v>
      </c>
      <c r="L46" s="287">
        <f t="shared" si="19"/>
        <v>0</v>
      </c>
      <c r="M46" s="287">
        <f t="shared" si="19"/>
        <v>0</v>
      </c>
      <c r="N46" s="287">
        <f t="shared" si="19"/>
        <v>0</v>
      </c>
      <c r="O46" s="287">
        <f t="shared" si="19"/>
        <v>0</v>
      </c>
      <c r="P46" s="287">
        <f t="shared" si="19"/>
        <v>0</v>
      </c>
      <c r="Q46" s="287">
        <f t="shared" si="19"/>
        <v>0</v>
      </c>
      <c r="R46" s="287">
        <f t="shared" ref="R46:AS46" si="20">R42/R44</f>
        <v>0</v>
      </c>
      <c r="S46" s="287">
        <f t="shared" si="20"/>
        <v>0</v>
      </c>
      <c r="T46" s="287">
        <f t="shared" si="20"/>
        <v>0</v>
      </c>
      <c r="U46" s="287">
        <f t="shared" si="20"/>
        <v>0</v>
      </c>
      <c r="V46" s="287">
        <f t="shared" si="20"/>
        <v>0</v>
      </c>
      <c r="W46" s="287">
        <f t="shared" si="20"/>
        <v>0</v>
      </c>
      <c r="X46" s="287">
        <f t="shared" si="20"/>
        <v>0</v>
      </c>
      <c r="Y46" s="287">
        <f t="shared" si="20"/>
        <v>0</v>
      </c>
      <c r="Z46" s="287">
        <f t="shared" si="20"/>
        <v>0</v>
      </c>
      <c r="AA46" s="287">
        <f t="shared" si="20"/>
        <v>0</v>
      </c>
      <c r="AB46" s="287">
        <f t="shared" si="20"/>
        <v>0</v>
      </c>
      <c r="AC46" s="287">
        <f t="shared" si="20"/>
        <v>0</v>
      </c>
      <c r="AD46" s="287">
        <f t="shared" si="20"/>
        <v>0</v>
      </c>
      <c r="AE46" s="287">
        <f t="shared" si="20"/>
        <v>0</v>
      </c>
      <c r="AF46" s="287">
        <f t="shared" si="20"/>
        <v>0</v>
      </c>
      <c r="AG46" s="287">
        <f t="shared" si="20"/>
        <v>0</v>
      </c>
      <c r="AH46" s="287">
        <f t="shared" si="20"/>
        <v>0</v>
      </c>
      <c r="AI46" s="287">
        <f t="shared" si="20"/>
        <v>0</v>
      </c>
      <c r="AJ46" s="287">
        <f t="shared" si="20"/>
        <v>0</v>
      </c>
      <c r="AK46" s="287">
        <f t="shared" si="20"/>
        <v>0</v>
      </c>
      <c r="AL46" s="287">
        <f t="shared" si="20"/>
        <v>0</v>
      </c>
      <c r="AM46" s="287">
        <f t="shared" si="20"/>
        <v>0</v>
      </c>
      <c r="AN46" s="287">
        <f t="shared" si="20"/>
        <v>0</v>
      </c>
      <c r="AO46" s="287">
        <f t="shared" si="20"/>
        <v>0</v>
      </c>
      <c r="AP46" s="287">
        <f t="shared" si="20"/>
        <v>0</v>
      </c>
      <c r="AQ46" s="287">
        <f t="shared" si="20"/>
        <v>0</v>
      </c>
      <c r="AR46" s="287">
        <f t="shared" si="20"/>
        <v>0</v>
      </c>
      <c r="AS46" s="287">
        <f t="shared" si="20"/>
        <v>0</v>
      </c>
      <c r="AT46" s="287">
        <f t="shared" ref="AT46:AU46" si="21">AT42/AT44</f>
        <v>0</v>
      </c>
      <c r="AU46" s="287">
        <f t="shared" si="21"/>
        <v>0</v>
      </c>
    </row>
    <row r="47" spans="1:47" s="288" customFormat="1" ht="5.25" hidden="1" customHeight="1">
      <c r="B47" s="284"/>
      <c r="C47" s="284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</row>
    <row r="48" spans="1:47" s="267" customFormat="1" ht="21" customHeight="1">
      <c r="A48" s="280" t="s">
        <v>382</v>
      </c>
      <c r="B48" s="297" t="s">
        <v>393</v>
      </c>
      <c r="C48" s="297" t="s">
        <v>384</v>
      </c>
      <c r="D48" s="300">
        <v>5000</v>
      </c>
      <c r="E48" s="300">
        <f>D48</f>
        <v>5000</v>
      </c>
      <c r="F48" s="300">
        <f t="shared" ref="F48:AU48" si="22">E48</f>
        <v>5000</v>
      </c>
      <c r="G48" s="300">
        <f t="shared" si="22"/>
        <v>5000</v>
      </c>
      <c r="H48" s="300">
        <f t="shared" si="22"/>
        <v>5000</v>
      </c>
      <c r="I48" s="300">
        <f t="shared" si="22"/>
        <v>5000</v>
      </c>
      <c r="J48" s="300">
        <f t="shared" si="22"/>
        <v>5000</v>
      </c>
      <c r="K48" s="300">
        <f t="shared" si="22"/>
        <v>5000</v>
      </c>
      <c r="L48" s="300">
        <f t="shared" si="22"/>
        <v>5000</v>
      </c>
      <c r="M48" s="300">
        <f t="shared" si="22"/>
        <v>5000</v>
      </c>
      <c r="N48" s="300">
        <f t="shared" si="22"/>
        <v>5000</v>
      </c>
      <c r="O48" s="300">
        <f t="shared" si="22"/>
        <v>5000</v>
      </c>
      <c r="P48" s="300">
        <f t="shared" si="22"/>
        <v>5000</v>
      </c>
      <c r="Q48" s="300">
        <f t="shared" si="22"/>
        <v>5000</v>
      </c>
      <c r="R48" s="300">
        <f t="shared" si="22"/>
        <v>5000</v>
      </c>
      <c r="S48" s="300">
        <f t="shared" si="22"/>
        <v>5000</v>
      </c>
      <c r="T48" s="300">
        <f t="shared" si="22"/>
        <v>5000</v>
      </c>
      <c r="U48" s="300">
        <f t="shared" si="22"/>
        <v>5000</v>
      </c>
      <c r="V48" s="300">
        <f t="shared" si="22"/>
        <v>5000</v>
      </c>
      <c r="W48" s="300">
        <f t="shared" si="22"/>
        <v>5000</v>
      </c>
      <c r="X48" s="300">
        <f t="shared" si="22"/>
        <v>5000</v>
      </c>
      <c r="Y48" s="300">
        <f t="shared" si="22"/>
        <v>5000</v>
      </c>
      <c r="Z48" s="300">
        <f t="shared" si="22"/>
        <v>5000</v>
      </c>
      <c r="AA48" s="300">
        <f t="shared" si="22"/>
        <v>5000</v>
      </c>
      <c r="AB48" s="300">
        <f t="shared" si="22"/>
        <v>5000</v>
      </c>
      <c r="AC48" s="300">
        <f t="shared" si="22"/>
        <v>5000</v>
      </c>
      <c r="AD48" s="300">
        <f t="shared" si="22"/>
        <v>5000</v>
      </c>
      <c r="AE48" s="300">
        <f t="shared" si="22"/>
        <v>5000</v>
      </c>
      <c r="AF48" s="300">
        <f t="shared" si="22"/>
        <v>5000</v>
      </c>
      <c r="AG48" s="300">
        <f t="shared" si="22"/>
        <v>5000</v>
      </c>
      <c r="AH48" s="300">
        <f t="shared" si="22"/>
        <v>5000</v>
      </c>
      <c r="AI48" s="300">
        <f t="shared" si="22"/>
        <v>5000</v>
      </c>
      <c r="AJ48" s="300">
        <f t="shared" si="22"/>
        <v>5000</v>
      </c>
      <c r="AK48" s="300">
        <f t="shared" si="22"/>
        <v>5000</v>
      </c>
      <c r="AL48" s="300">
        <f t="shared" si="22"/>
        <v>5000</v>
      </c>
      <c r="AM48" s="300">
        <f t="shared" si="22"/>
        <v>5000</v>
      </c>
      <c r="AN48" s="300">
        <f t="shared" si="22"/>
        <v>5000</v>
      </c>
      <c r="AO48" s="300">
        <f t="shared" si="22"/>
        <v>5000</v>
      </c>
      <c r="AP48" s="300">
        <f t="shared" si="22"/>
        <v>5000</v>
      </c>
      <c r="AQ48" s="300">
        <f t="shared" si="22"/>
        <v>5000</v>
      </c>
      <c r="AR48" s="300">
        <f t="shared" si="22"/>
        <v>5000</v>
      </c>
      <c r="AS48" s="300">
        <f t="shared" si="22"/>
        <v>5000</v>
      </c>
      <c r="AT48" s="300">
        <f t="shared" si="22"/>
        <v>5000</v>
      </c>
      <c r="AU48" s="300">
        <f t="shared" si="22"/>
        <v>5000</v>
      </c>
    </row>
    <row r="49" spans="2:47" s="267" customFormat="1" hidden="1">
      <c r="B49" s="301" t="s">
        <v>394</v>
      </c>
      <c r="C49" s="302"/>
      <c r="D49" s="303">
        <f>D46/D48*1000</f>
        <v>40.608763750000001</v>
      </c>
      <c r="E49" s="303">
        <f t="shared" ref="E49:AU49" si="23">E46/E48*1000</f>
        <v>34.614089999999997</v>
      </c>
      <c r="F49" s="303">
        <f t="shared" si="23"/>
        <v>32.987596249999996</v>
      </c>
      <c r="G49" s="303">
        <f t="shared" si="23"/>
        <v>34.830818749999999</v>
      </c>
      <c r="H49" s="303">
        <f t="shared" si="23"/>
        <v>36.719278749999994</v>
      </c>
      <c r="I49" s="303">
        <f t="shared" si="23"/>
        <v>0</v>
      </c>
      <c r="J49" s="303">
        <f t="shared" si="23"/>
        <v>0</v>
      </c>
      <c r="K49" s="303">
        <f t="shared" si="23"/>
        <v>0</v>
      </c>
      <c r="L49" s="303">
        <f t="shared" si="23"/>
        <v>0</v>
      </c>
      <c r="M49" s="303">
        <f t="shared" si="23"/>
        <v>0</v>
      </c>
      <c r="N49" s="303">
        <f t="shared" si="23"/>
        <v>0</v>
      </c>
      <c r="O49" s="303">
        <f t="shared" si="23"/>
        <v>0</v>
      </c>
      <c r="P49" s="303">
        <f t="shared" si="23"/>
        <v>0</v>
      </c>
      <c r="Q49" s="303">
        <f t="shared" si="23"/>
        <v>0</v>
      </c>
      <c r="R49" s="303">
        <f t="shared" si="23"/>
        <v>0</v>
      </c>
      <c r="S49" s="303">
        <f t="shared" si="23"/>
        <v>0</v>
      </c>
      <c r="T49" s="303">
        <f t="shared" si="23"/>
        <v>0</v>
      </c>
      <c r="U49" s="303">
        <f t="shared" si="23"/>
        <v>0</v>
      </c>
      <c r="V49" s="303">
        <f t="shared" si="23"/>
        <v>0</v>
      </c>
      <c r="W49" s="303">
        <f t="shared" si="23"/>
        <v>0</v>
      </c>
      <c r="X49" s="303">
        <f t="shared" si="23"/>
        <v>0</v>
      </c>
      <c r="Y49" s="303">
        <f t="shared" si="23"/>
        <v>0</v>
      </c>
      <c r="Z49" s="303">
        <f t="shared" si="23"/>
        <v>0</v>
      </c>
      <c r="AA49" s="303">
        <f t="shared" si="23"/>
        <v>0</v>
      </c>
      <c r="AB49" s="303">
        <f t="shared" si="23"/>
        <v>0</v>
      </c>
      <c r="AC49" s="303">
        <f t="shared" si="23"/>
        <v>0</v>
      </c>
      <c r="AD49" s="303">
        <f t="shared" si="23"/>
        <v>0</v>
      </c>
      <c r="AE49" s="303">
        <f t="shared" si="23"/>
        <v>0</v>
      </c>
      <c r="AF49" s="303">
        <f t="shared" si="23"/>
        <v>0</v>
      </c>
      <c r="AG49" s="303">
        <f t="shared" si="23"/>
        <v>0</v>
      </c>
      <c r="AH49" s="303">
        <f t="shared" si="23"/>
        <v>0</v>
      </c>
      <c r="AI49" s="303">
        <f t="shared" si="23"/>
        <v>0</v>
      </c>
      <c r="AJ49" s="303">
        <f t="shared" si="23"/>
        <v>0</v>
      </c>
      <c r="AK49" s="303">
        <f t="shared" si="23"/>
        <v>0</v>
      </c>
      <c r="AL49" s="303">
        <f t="shared" si="23"/>
        <v>0</v>
      </c>
      <c r="AM49" s="303">
        <f t="shared" si="23"/>
        <v>0</v>
      </c>
      <c r="AN49" s="303">
        <f t="shared" si="23"/>
        <v>0</v>
      </c>
      <c r="AO49" s="303">
        <f t="shared" si="23"/>
        <v>0</v>
      </c>
      <c r="AP49" s="303">
        <f t="shared" si="23"/>
        <v>0</v>
      </c>
      <c r="AQ49" s="303">
        <f t="shared" si="23"/>
        <v>0</v>
      </c>
      <c r="AR49" s="303">
        <f t="shared" si="23"/>
        <v>0</v>
      </c>
      <c r="AS49" s="303">
        <f t="shared" si="23"/>
        <v>0</v>
      </c>
      <c r="AT49" s="303">
        <f t="shared" si="23"/>
        <v>0</v>
      </c>
      <c r="AU49" s="303">
        <f t="shared" si="23"/>
        <v>0</v>
      </c>
    </row>
    <row r="50" spans="2:47" s="267" customFormat="1"/>
    <row r="51" spans="2:47" s="267" customFormat="1">
      <c r="B51" s="304" t="s">
        <v>395</v>
      </c>
      <c r="C51" s="304"/>
      <c r="D51" s="305">
        <f>D39+D49</f>
        <v>151.78548210582429</v>
      </c>
      <c r="E51" s="305">
        <f t="shared" ref="E51:AU51" si="24">E39+E49</f>
        <v>145.55818370533774</v>
      </c>
      <c r="F51" s="305">
        <f t="shared" si="24"/>
        <v>149.46169263554219</v>
      </c>
      <c r="G51" s="305">
        <f t="shared" si="24"/>
        <v>153.3889301301453</v>
      </c>
      <c r="H51" s="305">
        <f t="shared" si="24"/>
        <v>139.46102875000003</v>
      </c>
      <c r="I51" s="305">
        <f t="shared" si="24"/>
        <v>0</v>
      </c>
      <c r="J51" s="305">
        <f t="shared" si="24"/>
        <v>0</v>
      </c>
      <c r="K51" s="305">
        <f t="shared" si="24"/>
        <v>0</v>
      </c>
      <c r="L51" s="305">
        <f t="shared" si="24"/>
        <v>0</v>
      </c>
      <c r="M51" s="305">
        <f t="shared" si="24"/>
        <v>0</v>
      </c>
      <c r="N51" s="305">
        <f t="shared" si="24"/>
        <v>0</v>
      </c>
      <c r="O51" s="305">
        <f t="shared" si="24"/>
        <v>0</v>
      </c>
      <c r="P51" s="305">
        <f t="shared" si="24"/>
        <v>0</v>
      </c>
      <c r="Q51" s="305">
        <f t="shared" si="24"/>
        <v>0</v>
      </c>
      <c r="R51" s="305">
        <f t="shared" si="24"/>
        <v>0</v>
      </c>
      <c r="S51" s="305">
        <f t="shared" si="24"/>
        <v>0</v>
      </c>
      <c r="T51" s="305">
        <f t="shared" si="24"/>
        <v>0</v>
      </c>
      <c r="U51" s="305">
        <f t="shared" si="24"/>
        <v>0</v>
      </c>
      <c r="V51" s="305">
        <f t="shared" si="24"/>
        <v>0</v>
      </c>
      <c r="W51" s="305">
        <f t="shared" si="24"/>
        <v>0</v>
      </c>
      <c r="X51" s="305">
        <f t="shared" si="24"/>
        <v>0</v>
      </c>
      <c r="Y51" s="305">
        <f t="shared" si="24"/>
        <v>0</v>
      </c>
      <c r="Z51" s="305">
        <f t="shared" si="24"/>
        <v>0</v>
      </c>
      <c r="AA51" s="305">
        <f t="shared" si="24"/>
        <v>0</v>
      </c>
      <c r="AB51" s="305">
        <f t="shared" si="24"/>
        <v>0</v>
      </c>
      <c r="AC51" s="305">
        <f t="shared" si="24"/>
        <v>0</v>
      </c>
      <c r="AD51" s="305">
        <f t="shared" si="24"/>
        <v>0</v>
      </c>
      <c r="AE51" s="305">
        <f t="shared" si="24"/>
        <v>0</v>
      </c>
      <c r="AF51" s="305">
        <f t="shared" si="24"/>
        <v>0</v>
      </c>
      <c r="AG51" s="305">
        <f t="shared" si="24"/>
        <v>0</v>
      </c>
      <c r="AH51" s="305">
        <f t="shared" si="24"/>
        <v>0</v>
      </c>
      <c r="AI51" s="305">
        <f t="shared" si="24"/>
        <v>0</v>
      </c>
      <c r="AJ51" s="305" t="e">
        <f t="shared" si="24"/>
        <v>#N/A</v>
      </c>
      <c r="AK51" s="305" t="e">
        <f t="shared" si="24"/>
        <v>#N/A</v>
      </c>
      <c r="AL51" s="305" t="e">
        <f t="shared" si="24"/>
        <v>#N/A</v>
      </c>
      <c r="AM51" s="305" t="e">
        <f t="shared" si="24"/>
        <v>#N/A</v>
      </c>
      <c r="AN51" s="305" t="e">
        <f t="shared" si="24"/>
        <v>#N/A</v>
      </c>
      <c r="AO51" s="305" t="e">
        <f t="shared" si="24"/>
        <v>#N/A</v>
      </c>
      <c r="AP51" s="305" t="e">
        <f t="shared" si="24"/>
        <v>#N/A</v>
      </c>
      <c r="AQ51" s="305" t="e">
        <f t="shared" si="24"/>
        <v>#N/A</v>
      </c>
      <c r="AR51" s="305" t="e">
        <f t="shared" si="24"/>
        <v>#N/A</v>
      </c>
      <c r="AS51" s="305" t="e">
        <f t="shared" si="24"/>
        <v>#N/A</v>
      </c>
      <c r="AT51" s="305" t="e">
        <f t="shared" si="24"/>
        <v>#N/A</v>
      </c>
      <c r="AU51" s="305" t="e">
        <f t="shared" si="24"/>
        <v>#N/A</v>
      </c>
    </row>
    <row r="52" spans="2:47">
      <c r="B52" s="273"/>
      <c r="C52" s="306" t="s">
        <v>396</v>
      </c>
    </row>
    <row r="53" spans="2:47" hidden="1">
      <c r="C53" s="307" t="s">
        <v>397</v>
      </c>
      <c r="D53" s="308">
        <v>2007</v>
      </c>
      <c r="E53" s="308">
        <v>2008</v>
      </c>
      <c r="F53" s="308">
        <v>2009</v>
      </c>
      <c r="G53" s="308">
        <v>2010</v>
      </c>
      <c r="H53" s="308">
        <v>2011</v>
      </c>
      <c r="I53" s="308">
        <v>2012</v>
      </c>
      <c r="J53" s="308">
        <v>2013</v>
      </c>
      <c r="K53" s="308">
        <v>2014</v>
      </c>
      <c r="L53" s="308">
        <v>2015</v>
      </c>
      <c r="M53" s="308">
        <v>2016</v>
      </c>
      <c r="N53" s="308">
        <v>2017</v>
      </c>
      <c r="O53" s="308">
        <v>2018</v>
      </c>
      <c r="P53" s="308">
        <v>2019</v>
      </c>
      <c r="Q53" s="308">
        <v>2020</v>
      </c>
      <c r="R53" s="308">
        <v>2021</v>
      </c>
      <c r="S53" s="308">
        <v>2022</v>
      </c>
      <c r="T53" s="308">
        <v>2023</v>
      </c>
      <c r="U53" s="308">
        <v>2024</v>
      </c>
      <c r="V53" s="308">
        <v>2025</v>
      </c>
      <c r="W53" s="308">
        <v>2026</v>
      </c>
      <c r="X53" s="308">
        <v>2027</v>
      </c>
      <c r="Y53" s="308">
        <v>2028</v>
      </c>
      <c r="Z53" s="308">
        <v>2029</v>
      </c>
      <c r="AA53" s="308">
        <v>2030</v>
      </c>
      <c r="AB53" s="308">
        <v>2031</v>
      </c>
      <c r="AC53" s="308">
        <v>2032</v>
      </c>
      <c r="AD53" s="308">
        <v>2033</v>
      </c>
      <c r="AE53" s="308">
        <v>2034</v>
      </c>
      <c r="AF53" s="308">
        <v>2035</v>
      </c>
      <c r="AG53" s="308">
        <v>2036</v>
      </c>
      <c r="AH53" s="308">
        <v>2037</v>
      </c>
      <c r="AI53" s="308">
        <v>2038</v>
      </c>
      <c r="AJ53" s="308">
        <v>2039</v>
      </c>
      <c r="AK53" s="308">
        <v>2040</v>
      </c>
      <c r="AL53" s="308">
        <v>2041</v>
      </c>
      <c r="AM53" s="308">
        <v>2042</v>
      </c>
      <c r="AN53" s="308">
        <v>2043</v>
      </c>
      <c r="AO53" s="308">
        <v>2044</v>
      </c>
      <c r="AP53" s="308">
        <v>2045</v>
      </c>
      <c r="AQ53" s="308">
        <v>2046</v>
      </c>
      <c r="AR53" s="308">
        <v>2047</v>
      </c>
      <c r="AS53" s="308">
        <v>2048</v>
      </c>
      <c r="AT53" s="308">
        <v>2049</v>
      </c>
      <c r="AU53" s="309">
        <v>2050</v>
      </c>
    </row>
    <row r="54" spans="2:47" hidden="1">
      <c r="C54" s="310" t="s">
        <v>398</v>
      </c>
      <c r="D54" s="311">
        <v>84.9</v>
      </c>
      <c r="E54" s="311">
        <v>86.6</v>
      </c>
      <c r="F54" s="311">
        <v>90.8</v>
      </c>
      <c r="G54" s="311">
        <v>109.1</v>
      </c>
      <c r="H54" s="311">
        <v>87.5</v>
      </c>
      <c r="I54" s="311">
        <v>95.1</v>
      </c>
      <c r="J54" s="311">
        <v>97.7</v>
      </c>
      <c r="K54" s="311">
        <v>81.099999999999994</v>
      </c>
      <c r="L54" s="311">
        <v>87.2</v>
      </c>
      <c r="M54" s="311">
        <v>100</v>
      </c>
      <c r="N54" s="311">
        <v>100</v>
      </c>
      <c r="O54" s="311">
        <v>100</v>
      </c>
      <c r="P54" s="311">
        <v>100</v>
      </c>
      <c r="Q54" s="311">
        <v>100</v>
      </c>
      <c r="R54" s="311">
        <v>100</v>
      </c>
      <c r="S54" s="311">
        <v>100</v>
      </c>
      <c r="T54" s="311">
        <v>100</v>
      </c>
      <c r="U54" s="311">
        <v>100</v>
      </c>
      <c r="V54" s="311">
        <v>100</v>
      </c>
      <c r="W54" s="311">
        <v>100</v>
      </c>
      <c r="X54" s="311">
        <v>100</v>
      </c>
      <c r="Y54" s="311">
        <v>100</v>
      </c>
      <c r="Z54" s="311">
        <v>100</v>
      </c>
      <c r="AA54" s="311">
        <v>100</v>
      </c>
      <c r="AB54" s="311">
        <v>100</v>
      </c>
      <c r="AC54" s="311">
        <v>100</v>
      </c>
      <c r="AD54" s="311">
        <v>100</v>
      </c>
      <c r="AE54" s="311">
        <v>100</v>
      </c>
      <c r="AF54" s="311">
        <v>100</v>
      </c>
      <c r="AG54" s="311">
        <v>100</v>
      </c>
      <c r="AH54" s="311">
        <v>100</v>
      </c>
      <c r="AI54" s="311">
        <v>100</v>
      </c>
      <c r="AJ54" s="311">
        <v>100</v>
      </c>
      <c r="AK54" s="311">
        <v>100</v>
      </c>
      <c r="AL54" s="311">
        <v>100</v>
      </c>
      <c r="AM54" s="311">
        <v>100</v>
      </c>
      <c r="AN54" s="311">
        <v>100</v>
      </c>
      <c r="AO54" s="311">
        <v>100</v>
      </c>
      <c r="AP54" s="311">
        <v>100</v>
      </c>
      <c r="AQ54" s="311">
        <v>100</v>
      </c>
      <c r="AR54" s="311">
        <v>100</v>
      </c>
      <c r="AS54" s="311">
        <v>100</v>
      </c>
      <c r="AT54" s="311">
        <v>100</v>
      </c>
      <c r="AU54" s="312">
        <v>100</v>
      </c>
    </row>
    <row r="55" spans="2:47">
      <c r="C55" s="280"/>
    </row>
    <row r="56" spans="2:47">
      <c r="C56" s="280"/>
    </row>
    <row r="57" spans="2:47">
      <c r="C57" s="267"/>
    </row>
    <row r="58" spans="2:47">
      <c r="C58" s="112"/>
    </row>
  </sheetData>
  <conditionalFormatting sqref="D32:AU32">
    <cfRule type="cellIs" dxfId="2" priority="1" operator="greaterThan">
      <formula>100</formula>
    </cfRule>
    <cfRule type="cellIs" dxfId="1" priority="2" operator="lessThan">
      <formula>100</formula>
    </cfRule>
    <cfRule type="cellIs" dxfId="0" priority="3" operator="equal">
      <formula>100</formula>
    </cfRule>
  </conditionalFormatting>
  <pageMargins left="0.7" right="0.7" top="0.78740157500000008" bottom="0.78740157500000008" header="0.3" footer="0.3"/>
  <pageSetup paperSize="9" firstPageNumber="2147483648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M1:M34"/>
  <sheetViews>
    <sheetView topLeftCell="C1" zoomScale="134" workbookViewId="0">
      <selection activeCell="M34" sqref="M34"/>
    </sheetView>
  </sheetViews>
  <sheetFormatPr baseColWidth="10" defaultRowHeight="13.2"/>
  <sheetData>
    <row r="1" spans="13:13">
      <c r="M1" s="313"/>
    </row>
    <row r="8" spans="13:13">
      <c r="M8" s="314"/>
    </row>
    <row r="34" spans="13:13" ht="14.4">
      <c r="M34" s="315"/>
    </row>
  </sheetData>
  <pageMargins left="0.7" right="0.7" top="0.78740157500000008" bottom="0.78740157500000008" header="0.3" footer="0.3"/>
  <pageSetup paperSize="9" firstPageNumber="2147483648" orientation="portrait" horizontalDpi="0"/>
  <drawing r:id="rId1"/>
  <legacyDrawing r:id="rId2"/>
  <oleObjects>
    <mc:AlternateContent xmlns:mc="http://schemas.openxmlformats.org/markup-compatibility/2006">
      <mc:Choice Requires="x14">
        <oleObject progId="Word.Document.8" shapeId="3" r:id="rId3">
          <objectPr defaultSize="0" r:id="rId4">
            <anchor sizeWithCells="1">
              <from>
                <xdr:col>0</xdr:col>
                <xdr:colOff>0</xdr:colOff>
                <xdr:row>0</xdr:row>
                <xdr:rowOff>22860</xdr:rowOff>
              </from>
              <to>
                <xdr:col>11</xdr:col>
                <xdr:colOff>144780</xdr:colOff>
                <xdr:row>53</xdr:row>
                <xdr:rowOff>83820</xdr:rowOff>
              </to>
            </anchor>
          </objectPr>
        </oleObject>
      </mc:Choice>
      <mc:Fallback>
        <oleObject progId="Word.Document.8" shapeId="1228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3</vt:i4>
      </vt:variant>
    </vt:vector>
  </HeadingPairs>
  <TitlesOfParts>
    <vt:vector size="10" baseType="lpstr">
      <vt:lpstr>Planungsübersicht</vt:lpstr>
      <vt:lpstr>Chronologische Liste</vt:lpstr>
      <vt:lpstr>Energieverbräuche</vt:lpstr>
      <vt:lpstr>CO2-Schulbilanz</vt:lpstr>
      <vt:lpstr>Erfolge</vt:lpstr>
      <vt:lpstr>Bilanz_pro_h_pro_m²</vt:lpstr>
      <vt:lpstr>Anleitung</vt:lpstr>
      <vt:lpstr>'CO2-Schulbilanz'!Druckbereich</vt:lpstr>
      <vt:lpstr>Energieverbräuche!Druckbereich</vt:lpstr>
      <vt:lpstr>Planungsübersicht!Druckbereich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von Kleist</dc:creator>
  <cp:lastModifiedBy>Lehrer</cp:lastModifiedBy>
  <cp:revision>39</cp:revision>
  <dcterms:created xsi:type="dcterms:W3CDTF">2007-04-19T19:04:26Z</dcterms:created>
  <dcterms:modified xsi:type="dcterms:W3CDTF">2024-10-17T08:37:10Z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